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E:\Tramayes\APER\excel\"/>
    </mc:Choice>
  </mc:AlternateContent>
  <xr:revisionPtr revIDLastSave="0" documentId="13_ncr:1_{DF2B96E9-CB5B-487C-A937-40F1362FCF85}" xr6:coauthVersionLast="47" xr6:coauthVersionMax="47" xr10:uidLastSave="{00000000-0000-0000-0000-000000000000}"/>
  <bookViews>
    <workbookView xWindow="-120" yWindow="-120" windowWidth="29040" windowHeight="16440" tabRatio="500" activeTab="1" xr2:uid="{00000000-000D-0000-FFFF-FFFF00000000}"/>
  </bookViews>
  <sheets>
    <sheet name="Introduction" sheetId="1" r:id="rId1"/>
    <sheet name="Orientation TEPOS" sheetId="2" r:id="rId2"/>
    <sheet name="Résultats" sheetId="5" r:id="rId3"/>
    <sheet name="Données" sheetId="4" state="hidden" r:id="rId4"/>
  </sheets>
  <definedNames>
    <definedName name="Ilpourcent">'Orientation TEPOS'!#REF!</definedName>
    <definedName name="_xlnm.Print_Area" localSheetId="1">'Orientation TEPOS'!$A$1:$Q$85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66" i="2" l="1"/>
  <c r="G43" i="2"/>
  <c r="A12" i="5"/>
  <c r="A13" i="5"/>
  <c r="A14" i="5"/>
  <c r="A15" i="5"/>
  <c r="A16" i="5"/>
  <c r="A17" i="5"/>
  <c r="A18" i="5"/>
  <c r="A19" i="5"/>
  <c r="A20" i="5"/>
  <c r="A21" i="5"/>
  <c r="A22" i="5"/>
  <c r="A11" i="5"/>
  <c r="P15" i="2"/>
  <c r="B20" i="5" s="1"/>
  <c r="O82" i="2"/>
  <c r="O80" i="2"/>
  <c r="O59" i="2"/>
  <c r="O57" i="2"/>
  <c r="O36" i="2"/>
  <c r="O30" i="2"/>
  <c r="O53" i="2"/>
  <c r="O76" i="2"/>
  <c r="O34" i="2"/>
  <c r="O78" i="2" l="1"/>
  <c r="O74" i="2"/>
  <c r="O72" i="2"/>
  <c r="O71" i="2"/>
  <c r="O68" i="2"/>
  <c r="O55" i="2"/>
  <c r="O51" i="2"/>
  <c r="O49" i="2"/>
  <c r="O48" i="2"/>
  <c r="O45" i="2"/>
  <c r="O32" i="2"/>
  <c r="C20" i="5" s="1"/>
  <c r="P70" i="2" l="1"/>
  <c r="D20" i="5"/>
  <c r="E20" i="5" s="1"/>
  <c r="P47" i="2"/>
  <c r="P69" i="2"/>
  <c r="P46" i="2"/>
  <c r="O28" i="2" l="1"/>
  <c r="O26" i="2"/>
  <c r="O25" i="2"/>
  <c r="P24" i="2" s="1"/>
  <c r="O22" i="2"/>
  <c r="P16" i="2"/>
  <c r="B21" i="5" s="1"/>
  <c r="C21" i="5" s="1"/>
  <c r="D21" i="5" s="1"/>
  <c r="E21" i="5" s="1"/>
  <c r="P14" i="2"/>
  <c r="B19" i="5" s="1"/>
  <c r="C19" i="5" s="1"/>
  <c r="D19" i="5" s="1"/>
  <c r="E19" i="5" s="1"/>
  <c r="P13" i="2"/>
  <c r="B18" i="5" s="1"/>
  <c r="C18" i="5" s="1"/>
  <c r="D18" i="5" s="1"/>
  <c r="E18" i="5" s="1"/>
  <c r="P12" i="2"/>
  <c r="B17" i="5" s="1"/>
  <c r="C17" i="5" s="1"/>
  <c r="D17" i="5" s="1"/>
  <c r="E17" i="5" s="1"/>
  <c r="P11" i="2"/>
  <c r="B16" i="5" s="1"/>
  <c r="C16" i="5" s="1"/>
  <c r="D16" i="5" s="1"/>
  <c r="E16" i="5" s="1"/>
  <c r="P10" i="2"/>
  <c r="B15" i="5" s="1"/>
  <c r="C15" i="5" s="1"/>
  <c r="D15" i="5" s="1"/>
  <c r="E15" i="5" s="1"/>
  <c r="B10" i="2"/>
  <c r="P9" i="2"/>
  <c r="B14" i="5" s="1"/>
  <c r="B9" i="2"/>
  <c r="P8" i="2"/>
  <c r="B13" i="5" s="1"/>
  <c r="C13" i="5" s="1"/>
  <c r="D13" i="5" s="1"/>
  <c r="E13" i="5" s="1"/>
  <c r="B8" i="2"/>
  <c r="P7" i="2"/>
  <c r="B12" i="5" s="1"/>
  <c r="C12" i="5" s="1"/>
  <c r="D12" i="5" s="1"/>
  <c r="E12" i="5" s="1"/>
  <c r="B7" i="2"/>
  <c r="P6" i="2"/>
  <c r="B11" i="5" s="1"/>
  <c r="C11" i="5" s="1"/>
  <c r="B6" i="2"/>
  <c r="P4" i="2"/>
  <c r="B4" i="2"/>
  <c r="P1" i="2"/>
  <c r="M1" i="2"/>
  <c r="P73" i="2" s="1"/>
  <c r="I1" i="2"/>
  <c r="C14" i="5" l="1"/>
  <c r="D14" i="5" s="1"/>
  <c r="E14" i="5" s="1"/>
  <c r="B23" i="2"/>
  <c r="A2" i="5" a="1"/>
  <c r="A2" i="5" s="1"/>
  <c r="B27" i="2"/>
  <c r="D27" i="2" s="1"/>
  <c r="A6" i="5" a="1"/>
  <c r="A6" i="5" s="1"/>
  <c r="B25" i="2"/>
  <c r="D25" i="2" s="1"/>
  <c r="A4" i="5" a="1"/>
  <c r="A4" i="5" s="1"/>
  <c r="D11" i="5"/>
  <c r="C22" i="5"/>
  <c r="B24" i="2"/>
  <c r="D24" i="2" s="1"/>
  <c r="A3" i="5" a="1"/>
  <c r="A3" i="5" s="1"/>
  <c r="B26" i="2"/>
  <c r="D26" i="2" s="1"/>
  <c r="A5" i="5" a="1"/>
  <c r="A5" i="5" s="1"/>
  <c r="P27" i="2"/>
  <c r="P50" i="2"/>
  <c r="P17" i="2"/>
  <c r="B22" i="5" s="1"/>
  <c r="P23" i="2"/>
  <c r="D23" i="2"/>
  <c r="C2" i="5" s="1"/>
  <c r="B11" i="2"/>
  <c r="A7" i="5" s="1" a="1"/>
  <c r="A7" i="5" l="1"/>
  <c r="I9" i="5"/>
  <c r="D22" i="5"/>
  <c r="E11" i="5"/>
  <c r="E22" i="5" s="1"/>
  <c r="B50" i="2"/>
  <c r="D50" i="2" s="1"/>
  <c r="C6" i="5"/>
  <c r="J10" i="5"/>
  <c r="B24" i="5"/>
  <c r="I10" i="5"/>
  <c r="B49" i="2"/>
  <c r="D49" i="2" s="1"/>
  <c r="C5" i="5"/>
  <c r="B28" i="2"/>
  <c r="B47" i="2"/>
  <c r="D47" i="2" s="1"/>
  <c r="C3" i="5"/>
  <c r="B48" i="2"/>
  <c r="D48" i="2" s="1"/>
  <c r="C4" i="5"/>
  <c r="A16" i="2"/>
  <c r="B46" i="2"/>
  <c r="D28" i="2"/>
  <c r="C7" i="5" s="1"/>
  <c r="J9" i="5" s="1"/>
  <c r="L10" i="5" l="1"/>
  <c r="C24" i="5"/>
  <c r="B70" i="2"/>
  <c r="D70" i="2" s="1"/>
  <c r="E3" i="5" s="1"/>
  <c r="D3" i="5"/>
  <c r="B71" i="2"/>
  <c r="D71" i="2" s="1"/>
  <c r="E4" i="5" s="1"/>
  <c r="D4" i="5"/>
  <c r="B72" i="2"/>
  <c r="D72" i="2" s="1"/>
  <c r="E5" i="5" s="1"/>
  <c r="D5" i="5"/>
  <c r="K10" i="5"/>
  <c r="B73" i="2"/>
  <c r="D73" i="2" s="1"/>
  <c r="E6" i="5" s="1"/>
  <c r="D6" i="5"/>
  <c r="G20" i="2"/>
  <c r="H36" i="2" s="1"/>
  <c r="O38" i="2"/>
  <c r="B51" i="2"/>
  <c r="D46" i="2"/>
  <c r="D2" i="5" s="1"/>
  <c r="H32" i="2" l="1"/>
  <c r="H34" i="2"/>
  <c r="H28" i="2"/>
  <c r="H30" i="2"/>
  <c r="B69" i="2"/>
  <c r="D51" i="2"/>
  <c r="H26" i="2"/>
  <c r="H22" i="2"/>
  <c r="H24" i="2"/>
  <c r="O61" i="2" l="1"/>
  <c r="D7" i="5"/>
  <c r="B74" i="2"/>
  <c r="D69" i="2"/>
  <c r="K9" i="5" l="1"/>
  <c r="D24" i="5"/>
  <c r="D74" i="2"/>
  <c r="E7" i="5" s="1"/>
  <c r="E2" i="5"/>
  <c r="H57" i="2"/>
  <c r="H59" i="2"/>
  <c r="O84" i="2"/>
  <c r="H55" i="2"/>
  <c r="H49" i="2"/>
  <c r="H45" i="2"/>
  <c r="H51" i="2"/>
  <c r="H53" i="2"/>
  <c r="H47" i="2"/>
  <c r="L9" i="5" l="1"/>
  <c r="E24" i="5"/>
  <c r="H82" i="2"/>
  <c r="H80" i="2" l="1"/>
  <c r="H76" i="2"/>
  <c r="H70" i="2"/>
  <c r="H72" i="2"/>
  <c r="H78" i="2"/>
  <c r="H68" i="2"/>
  <c r="H7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3" authorId="0" shapeId="0" xr:uid="{18B7107D-F64E-4079-BA81-554E22E4782C}">
      <text>
        <r>
          <rPr>
            <b/>
            <sz val="9"/>
            <color indexed="81"/>
            <rFont val="Tahoma"/>
            <family val="2"/>
          </rPr>
          <t>2020</t>
        </r>
      </text>
    </comment>
    <comment ref="F13" authorId="0" shapeId="0" xr:uid="{5FE0C182-3928-4B7F-B9C3-49666502189E}">
      <text>
        <r>
          <rPr>
            <b/>
            <sz val="9"/>
            <color indexed="81"/>
            <rFont val="Tahoma"/>
            <family val="2"/>
          </rPr>
          <t>de 0,01 à 0,02</t>
        </r>
      </text>
    </comment>
    <comment ref="A14" authorId="0" shapeId="0" xr:uid="{72EF1A7A-6428-4D29-AF9E-DDB776735C3C}">
      <text>
        <r>
          <rPr>
            <b/>
            <sz val="9"/>
            <color indexed="81"/>
            <rFont val="Tahoma"/>
            <family val="2"/>
          </rPr>
          <t>Fiche à venir</t>
        </r>
      </text>
    </comment>
    <comment ref="B15" authorId="0" shapeId="0" xr:uid="{E79FD23B-7EB1-4675-B7E2-70F997A46C15}">
      <text>
        <r>
          <rPr>
            <b/>
            <sz val="9"/>
            <color indexed="81"/>
            <rFont val="Tahoma"/>
            <family val="2"/>
          </rPr>
          <t>2021</t>
        </r>
      </text>
    </comment>
    <comment ref="C15" authorId="0" shapeId="0" xr:uid="{0A07DF73-4A11-415E-B1B4-B7F66B65D288}">
      <text>
        <r>
          <rPr>
            <b/>
            <sz val="9"/>
            <color indexed="81"/>
            <rFont val="Tahoma"/>
            <family val="2"/>
          </rPr>
          <t>de 157 à 168</t>
        </r>
      </text>
    </comment>
    <comment ref="E15" authorId="0" shapeId="0" xr:uid="{D5FC8D8F-6A4A-430A-BFF7-7C1D955AB999}">
      <text>
        <r>
          <rPr>
            <b/>
            <sz val="9"/>
            <color indexed="81"/>
            <rFont val="Tahoma"/>
            <family val="2"/>
          </rPr>
          <t>60 à 96 pour &lt; 1MW
51 à 89 pour &gt; 1MW</t>
        </r>
      </text>
    </comment>
    <comment ref="B16" authorId="0" shapeId="0" xr:uid="{AD23F75C-45BE-4B31-8B4B-B6B5F863CCD5}">
      <text>
        <r>
          <rPr>
            <b/>
            <sz val="9"/>
            <color indexed="81"/>
            <rFont val="Tahoma"/>
            <family val="2"/>
          </rPr>
          <t>2020</t>
        </r>
      </text>
    </comment>
    <comment ref="E16" authorId="0" shapeId="0" xr:uid="{EDD774BD-AFF9-4C4D-89A3-3F70D04C1FA1}">
      <text>
        <r>
          <rPr>
            <b/>
            <sz val="9"/>
            <color indexed="81"/>
            <rFont val="Tahoma"/>
            <family val="2"/>
          </rPr>
          <t>de 15 à 55</t>
        </r>
      </text>
    </comment>
    <comment ref="F16" authorId="0" shapeId="0" xr:uid="{47FABE8D-3CAB-47BB-B62A-C93F5FB60BD9}">
      <text>
        <r>
          <rPr>
            <b/>
            <sz val="9"/>
            <color indexed="81"/>
            <rFont val="Tahoma"/>
            <family val="2"/>
          </rPr>
          <t>de 0,01 à 0,02</t>
        </r>
      </text>
    </comment>
    <comment ref="B17" authorId="0" shapeId="0" xr:uid="{86D36FB1-E342-49E9-B0BC-66D4708E1631}">
      <text>
        <r>
          <rPr>
            <b/>
            <sz val="9"/>
            <color indexed="81"/>
            <rFont val="Tahoma"/>
            <family val="2"/>
          </rPr>
          <t>2021</t>
        </r>
      </text>
    </comment>
    <comment ref="C17" authorId="0" shapeId="0" xr:uid="{4333EFB6-3B61-4A91-A7CB-8C163D764AD1}">
      <text>
        <r>
          <rPr>
            <b/>
            <sz val="9"/>
            <color indexed="81"/>
            <rFont val="Tahoma"/>
            <family val="2"/>
          </rPr>
          <t>de 1,85 à 2,5</t>
        </r>
      </text>
    </comment>
    <comment ref="D17" authorId="0" shapeId="0" xr:uid="{A8E2635A-815B-467C-A2FC-6A8D5397D682}">
      <text>
        <r>
          <rPr>
            <b/>
            <sz val="9"/>
            <color indexed="81"/>
            <rFont val="Tahoma"/>
            <family val="2"/>
          </rPr>
          <t>8 pour capteur seul
65 avec stockage</t>
        </r>
      </text>
    </comment>
    <comment ref="E17" authorId="0" shapeId="0" xr:uid="{0F207921-39DA-499B-98B8-B03AB352BF82}">
      <text>
        <r>
          <rPr>
            <b/>
            <sz val="9"/>
            <color indexed="81"/>
            <rFont val="Tahoma"/>
            <family val="2"/>
          </rPr>
          <t>de 135 à 200 en toiture (collectif + tertiaire)
de 57 à 106 au sol (collectif + industrie)</t>
        </r>
      </text>
    </comment>
    <comment ref="C18" authorId="0" shapeId="0" xr:uid="{98240217-0AE1-4C1D-AE59-9CEC1FCB7309}">
      <text>
        <r>
          <rPr>
            <b/>
            <sz val="9"/>
            <color indexed="81"/>
            <rFont val="Tahoma"/>
            <family val="2"/>
          </rPr>
          <t>DE 35,1 à 44</t>
        </r>
      </text>
    </comment>
    <comment ref="D18" authorId="0" shapeId="0" xr:uid="{081A27A3-9D54-428F-8BF8-C5C8BCA20F82}">
      <text>
        <r>
          <rPr>
            <b/>
            <sz val="9"/>
            <color indexed="81"/>
            <rFont val="Tahoma"/>
            <family val="2"/>
          </rPr>
          <t>De 23 à 44</t>
        </r>
      </text>
    </comment>
    <comment ref="E18" authorId="0" shapeId="0" xr:uid="{A333C444-E639-4D7C-92E1-4E7A034ED2B2}">
      <text>
        <r>
          <rPr>
            <b/>
            <sz val="9"/>
            <color indexed="81"/>
            <rFont val="Tahoma"/>
            <family val="2"/>
          </rPr>
          <t>100 sur grandes toitures &gt; 500 kWc
110 sur ombrières &gt; 500 kWc</t>
        </r>
      </text>
    </comment>
    <comment ref="F18" authorId="0" shapeId="0" xr:uid="{898934B2-D4F2-434A-989C-D3B272997996}">
      <text>
        <r>
          <rPr>
            <b/>
            <sz val="9"/>
            <color indexed="81"/>
            <rFont val="Tahoma"/>
            <family val="2"/>
          </rPr>
          <t>de 1 à 2 pour les centrales au sol</t>
        </r>
      </text>
    </comment>
    <comment ref="B19" authorId="0" shapeId="0" xr:uid="{2FE103F0-F802-4744-BC3A-31D780932728}">
      <text>
        <r>
          <rPr>
            <b/>
            <sz val="9"/>
            <color indexed="81"/>
            <rFont val="Tahoma"/>
            <family val="2"/>
          </rPr>
          <t>pour 9 000 éoliennes</t>
        </r>
      </text>
    </comment>
    <comment ref="E19" authorId="0" shapeId="0" xr:uid="{BC47A5BD-FE68-4AC2-846B-47B45966E893}">
      <text>
        <r>
          <rPr>
            <b/>
            <sz val="9"/>
            <color indexed="81"/>
            <rFont val="Tahoma"/>
            <family val="2"/>
          </rPr>
          <t>objectif inférieur à 55 en 2030</t>
        </r>
      </text>
    </comment>
    <comment ref="F19" authorId="0" shapeId="0" xr:uid="{C4744498-2D53-436C-85AE-1B56663B71E5}">
      <text>
        <r>
          <rPr>
            <b/>
            <sz val="9"/>
            <color indexed="81"/>
            <rFont val="Tahoma"/>
            <family val="2"/>
          </rPr>
          <t>de 0,12 à 0,19</t>
        </r>
      </text>
    </comment>
    <comment ref="C21" authorId="0" shapeId="0" xr:uid="{A82EF692-8DB1-4596-87AC-F2CC206890C4}">
      <text>
        <r>
          <rPr>
            <b/>
            <sz val="9"/>
            <color indexed="81"/>
            <rFont val="Tahoma"/>
            <family val="2"/>
          </rPr>
          <t>De 24 à 32</t>
        </r>
      </text>
    </comment>
    <comment ref="D21" authorId="0" shapeId="0" xr:uid="{87B48CC5-3B63-4A53-971D-C7BA21684B8C}">
      <text>
        <r>
          <rPr>
            <b/>
            <sz val="9"/>
            <color indexed="81"/>
            <rFont val="Tahoma"/>
            <family val="2"/>
          </rPr>
          <t>De 23 à 44</t>
        </r>
      </text>
    </comment>
    <comment ref="E21" authorId="0" shapeId="0" xr:uid="{8805F78D-D586-4F83-8169-66683B36D2A0}">
      <text>
        <r>
          <rPr>
            <b/>
            <sz val="9"/>
            <color indexed="81"/>
            <rFont val="Tahoma"/>
            <family val="2"/>
          </rPr>
          <t>de 90 à 125
objectif 2028 de 60 à 80</t>
        </r>
      </text>
    </comment>
    <comment ref="F21" authorId="0" shapeId="0" xr:uid="{9C890678-43E9-4348-B4CA-37FF0EF327BF}">
      <text>
        <r>
          <rPr>
            <b/>
            <sz val="9"/>
            <color indexed="81"/>
            <rFont val="Tahoma"/>
            <family val="2"/>
          </rPr>
          <t>de 1,1 à 2,2</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<sst xmlns="http://schemas.openxmlformats.org/spreadsheetml/2006/main" count="931" uniqueCount="793">
  <si>
    <t>Indépendance énergétique d'un territoire</t>
  </si>
  <si>
    <t>Attention : les valeurs ne doivent être comprises que comme des ordres de grandeurs. 
Souvent elles peuvent représenter des moyennes nationales qui ne tiennent pas compte des disparités territoriales.</t>
  </si>
  <si>
    <t>Les calculs ont été fait à partir d'hypothèses de productible annuel pour un vecteur énergétique donné. 
En informations complémentaires, vous êtes invités à parcourir les liens ci-dessous.</t>
  </si>
  <si>
    <t>Informations issues du site de l'ADEME</t>
  </si>
  <si>
    <t>https://librairie.ademe.fr/cadic/8006/Introduction-012221.pdf</t>
  </si>
  <si>
    <t>Technologie</t>
  </si>
  <si>
    <t>Production
ou 
Puissance</t>
  </si>
  <si>
    <t xml:space="preserve">Objectifs
production
consommation
2028 </t>
  </si>
  <si>
    <t>Emission CO²
(gCO²/kWh)</t>
  </si>
  <si>
    <t>Coût du MWh
produit 2020
HT/MWh</t>
  </si>
  <si>
    <t>Emprise au
sol</t>
  </si>
  <si>
    <t>Emplois
ETP 2020</t>
  </si>
  <si>
    <t>Témoignages,
Méthodes,
Chiffres clés</t>
  </si>
  <si>
    <t>Fiche complète</t>
  </si>
  <si>
    <t>Géothermie de surface</t>
  </si>
  <si>
    <t>4,77 TWh</t>
  </si>
  <si>
    <t>7 TWh/an</t>
  </si>
  <si>
    <t>0,015 ha/MWth</t>
  </si>
  <si>
    <t xml:space="preserve">https://qrco.de/be7DGm </t>
  </si>
  <si>
    <t xml:space="preserve">https://librairie.ademe.fr/cadic/8006/GeothermieDeSurface-20230711-012221-1.pdf </t>
  </si>
  <si>
    <t>Récupération de chaleur</t>
  </si>
  <si>
    <t>Bois énergie</t>
  </si>
  <si>
    <t>126,6 TWh</t>
  </si>
  <si>
    <t>163 TWh/an</t>
  </si>
  <si>
    <t>https://qrco.de/bdoxdx</t>
  </si>
  <si>
    <t xml:space="preserve">https://librairie.ademe.fr/cadic/8006/Bois-energie-20230711-012221-3.pdf </t>
  </si>
  <si>
    <t>Géothermie profonde</t>
  </si>
  <si>
    <t>2 TWh</t>
  </si>
  <si>
    <t>+100% / 2022</t>
  </si>
  <si>
    <t>https://qrco.de/be7DEg</t>
  </si>
  <si>
    <t xml:space="preserve">https://librairie.ademe.fr/cadic/8006/GeothermieProfonde-20230711-012221-4.pdf </t>
  </si>
  <si>
    <t>Solaire thermique</t>
  </si>
  <si>
    <t>1,3 TWh</t>
  </si>
  <si>
    <t>2,2 TWh/an</t>
  </si>
  <si>
    <t>4,2 ha/MW</t>
  </si>
  <si>
    <t>https://qrco.de/be7D6k</t>
  </si>
  <si>
    <t xml:space="preserve">https://librairie.ademe.fr/cadic/8006/SolaireThermique-20230711-012221-5.pdf </t>
  </si>
  <si>
    <t>Photovoltaïque</t>
  </si>
  <si>
    <t>16,3 GW</t>
  </si>
  <si>
    <t>40 GW</t>
  </si>
  <si>
    <t>1,5 ha/MW</t>
  </si>
  <si>
    <t>https://qrco.de/be7DAZ</t>
  </si>
  <si>
    <t xml:space="preserve">https://librairie.ademe.fr/cadic/8006/Photovoltaique-20230711-012221-6.pdf </t>
  </si>
  <si>
    <t>Eolien terrestre</t>
  </si>
  <si>
    <t>20,4 GW</t>
  </si>
  <si>
    <t>34 GW</t>
  </si>
  <si>
    <t>12,7 gCO²/kW</t>
  </si>
  <si>
    <t>0,15 ha/MW</t>
  </si>
  <si>
    <t>https://qrco.de/be7DHs</t>
  </si>
  <si>
    <t xml:space="preserve">https://librairie.ademe.fr/cadic/8006/EolienTerrestre-20230711-012221-7.pdf </t>
  </si>
  <si>
    <t>Réseaux de chaleur</t>
  </si>
  <si>
    <t>30 TWh</t>
  </si>
  <si>
    <t>33,5 TWh</t>
  </si>
  <si>
    <t>https://qrco.de/be7D8d</t>
  </si>
  <si>
    <t xml:space="preserve">https://librairie.ademe.fr/cadic/8006/ReseauDeChaleur-20230711-012221-8.pdf </t>
  </si>
  <si>
    <t>Méthanisation</t>
  </si>
  <si>
    <t>11 TWh</t>
  </si>
  <si>
    <t>28 TWh</t>
  </si>
  <si>
    <t>1,6 ha</t>
  </si>
  <si>
    <t>https://qrco.de/bdyPPH</t>
  </si>
  <si>
    <t xml:space="preserve">https://librairie.ademe.fr/cadic/8006/Methanisation-20230711-012221-9.pdf </t>
  </si>
  <si>
    <t>Facteurs de convertion énergétique utilisés</t>
  </si>
  <si>
    <t xml:space="preserve">Voici les valeurs de convertion énergétiques utilisées pour les calculs du productible. 
Ce sont des valeurs moyennes à l'échelon national. 
Vous pouvez les modifier pour tenir compte de spécificités locales.
Par exemple il est  entendu qu'un productible photovoltaique au sol à l'hectare n'est pas le même entre le Nord et le Sud de la France. </t>
  </si>
  <si>
    <t>Eolien</t>
  </si>
  <si>
    <t>MWhélec/MW</t>
  </si>
  <si>
    <t>Méthaniseur</t>
  </si>
  <si>
    <t>MWhther/unité</t>
  </si>
  <si>
    <t>PV au sol</t>
  </si>
  <si>
    <t>MWhélec/ha</t>
  </si>
  <si>
    <t>PV en toiture</t>
  </si>
  <si>
    <t>MWhélec/m²</t>
  </si>
  <si>
    <t>Chaufferie bois 100 kW</t>
  </si>
  <si>
    <t>Choisir votre territoire   ➡️</t>
  </si>
  <si>
    <t>Commune 71</t>
  </si>
  <si>
    <t>Habitants</t>
  </si>
  <si>
    <t>ha</t>
  </si>
  <si>
    <t xml:space="preserve">Code INSEE :  </t>
  </si>
  <si>
    <t>Année des consommations</t>
  </si>
  <si>
    <t>Année des productions</t>
  </si>
  <si>
    <t>MWH</t>
  </si>
  <si>
    <t xml:space="preserve">🏭 Industrie </t>
  </si>
  <si>
    <t xml:space="preserve">🌬️ Éolien terrestre </t>
  </si>
  <si>
    <t>🏘️ Tertiaire</t>
  </si>
  <si>
    <t>🌿 Méthanisation : Biométhane injecté</t>
  </si>
  <si>
    <t>🏠 Résidentiel</t>
  </si>
  <si>
    <t xml:space="preserve">💧 Hydraulique </t>
  </si>
  <si>
    <t>🐄 Agriculture</t>
  </si>
  <si>
    <t>☀️ Solaire photovoltaïque</t>
  </si>
  <si>
    <t>🚗 Transport routier</t>
  </si>
  <si>
    <t>☀️ Solaire thermique</t>
  </si>
  <si>
    <t>Consommation annuelle</t>
  </si>
  <si>
    <t>🔥 Bois énergie chauffage urbain (chaleur)</t>
  </si>
  <si>
    <t>🔥 Bois énergie chaufferies agricoles et industricelles (chaleur)</t>
  </si>
  <si>
    <t>🔥 Bois énergie chaufferies collectives (chaleur)</t>
  </si>
  <si>
    <t>🔥 Bois énergie bois des ménages</t>
  </si>
  <si>
    <t xml:space="preserve">Taux d'autoproduction de votre territoire : </t>
  </si>
  <si>
    <t>Production énergie renouvelable annuelle</t>
  </si>
  <si>
    <t>🎯 DIRECTION 2030</t>
  </si>
  <si>
    <t>Indicateur pour vous aider à choisir</t>
  </si>
  <si>
    <t>Choisissez votre consommation projetés de votre territoire en 2030
En prenant en compte des hypthèses de sobriété et d'efficacité énergétique</t>
  </si>
  <si>
    <t>MWh à produire pour 2030</t>
  </si>
  <si>
    <t>Choisissez votre mix-energétique entre les différentes solutions  !! 🌬️💧☀️🔥</t>
  </si>
  <si>
    <t xml:space="preserve">qui peut se traduire par </t>
  </si>
  <si>
    <t>Total produit annuellement</t>
  </si>
  <si>
    <t xml:space="preserve">  MW installés en éolien</t>
  </si>
  <si>
    <t>MW</t>
  </si>
  <si>
    <t>Soit</t>
  </si>
  <si>
    <t>OU</t>
  </si>
  <si>
    <t>Puissance totale installée</t>
  </si>
  <si>
    <t>élec</t>
  </si>
  <si>
    <t xml:space="preserve">  Méthaniseurs</t>
  </si>
  <si>
    <t>unités</t>
  </si>
  <si>
    <t>therm</t>
  </si>
  <si>
    <t>Nombre méthaniseurs</t>
  </si>
  <si>
    <t xml:space="preserve">  Ha de panneaux PV au sol</t>
  </si>
  <si>
    <t>Ha</t>
  </si>
  <si>
    <t>Surface au sol cloturée et couverte de panneaux</t>
  </si>
  <si>
    <t>🔆</t>
  </si>
  <si>
    <t xml:space="preserve">  m² de panneaux PV en toiture</t>
  </si>
  <si>
    <t>m²</t>
  </si>
  <si>
    <t>de la surface totale</t>
  </si>
  <si>
    <t>Cumul de surface PV en toiture</t>
  </si>
  <si>
    <t>Nombre de chaufferies 100kW</t>
  </si>
  <si>
    <t xml:space="preserve">Soit </t>
  </si>
  <si>
    <t>d'autoproduction</t>
  </si>
  <si>
    <t>🎯 DIRECTION 2040</t>
  </si>
  <si>
    <t>Choisissez votre consommation projetés de votre territoire en 2040
En prenant en compte des hypthèses de sobriété et d'efficacité énergétique</t>
  </si>
  <si>
    <t>🎯 DIRECTION 2050</t>
  </si>
  <si>
    <t>Colonne1</t>
  </si>
  <si>
    <t>Colonne2</t>
  </si>
  <si>
    <t>Colonne3</t>
  </si>
  <si>
    <t>Colonne34</t>
  </si>
  <si>
    <t>Colonne4</t>
  </si>
  <si>
    <t>Colonne5</t>
  </si>
  <si>
    <t>Colonne6</t>
  </si>
  <si>
    <t>Colonne7</t>
  </si>
  <si>
    <t>Colonne8</t>
  </si>
  <si>
    <t>Colonne9</t>
  </si>
  <si>
    <t>Colonne10</t>
  </si>
  <si>
    <t>Colonne11</t>
  </si>
  <si>
    <t>Colonne12</t>
  </si>
  <si>
    <t>Colonne13</t>
  </si>
  <si>
    <t>Colonne14</t>
  </si>
  <si>
    <t>Colonne15</t>
  </si>
  <si>
    <t>Colonne16</t>
  </si>
  <si>
    <t>Colonne17</t>
  </si>
  <si>
    <t>Colonne18</t>
  </si>
  <si>
    <t>Colonne19</t>
  </si>
  <si>
    <t>Colonne192</t>
  </si>
  <si>
    <t>Colonne20</t>
  </si>
  <si>
    <t>Colonne21</t>
  </si>
  <si>
    <t>Colonne22</t>
  </si>
  <si>
    <t>Colonne23</t>
  </si>
  <si>
    <t>Colonne24</t>
  </si>
  <si>
    <t>Colonne25</t>
  </si>
  <si>
    <t>Colonne26</t>
  </si>
  <si>
    <t>Colonne27</t>
  </si>
  <si>
    <t>Colonne28</t>
  </si>
  <si>
    <t>Colonne29</t>
  </si>
  <si>
    <t>Colonne30</t>
  </si>
  <si>
    <t>Colonne31</t>
  </si>
  <si>
    <t>Colonne32</t>
  </si>
  <si>
    <t>Colonne33</t>
  </si>
  <si>
    <t>Colonne332</t>
  </si>
  <si>
    <t>Colonne333</t>
  </si>
  <si>
    <t>Population municipale</t>
  </si>
  <si>
    <t>Surface du territoire</t>
  </si>
  <si>
    <t>anneé 
consommation</t>
  </si>
  <si>
    <t>Consommation totale d’énergie à climat réel</t>
  </si>
  <si>
    <t>Consommation industrie manufacturière climat réel</t>
  </si>
  <si>
    <t>Consommation traitement des déchets climat réel</t>
  </si>
  <si>
    <t>Consommation tertiare climat réel</t>
  </si>
  <si>
    <t>Consommation résidentiel climat réel</t>
  </si>
  <si>
    <t>Consommation agriculture climat réel</t>
  </si>
  <si>
    <t>Consommation transports non routiers climat réel</t>
  </si>
  <si>
    <t>Consommation transports routiers climat réel</t>
  </si>
  <si>
    <t>Consommation chaleur urbaine</t>
  </si>
  <si>
    <t>Consommation produits pétrolier</t>
  </si>
  <si>
    <t>Consommation gaz naturel</t>
  </si>
  <si>
    <t>Consommation électricité</t>
  </si>
  <si>
    <t>Consommation énergie renouvelable</t>
  </si>
  <si>
    <t>Consommation autres types d'énergie</t>
  </si>
  <si>
    <t>Consommation minéraux solides</t>
  </si>
  <si>
    <t>Année 
production</t>
  </si>
  <si>
    <t>Production totale d'énergie renouvelable</t>
  </si>
  <si>
    <t>Production éolien</t>
  </si>
  <si>
    <t>Production méthanisation</t>
  </si>
  <si>
    <t>Production valorisation des déchers</t>
  </si>
  <si>
    <t>Production hydroélectricité</t>
  </si>
  <si>
    <t>Production solaire électricité</t>
  </si>
  <si>
    <t>Production solaire thermique</t>
  </si>
  <si>
    <t>Valorisation du biogaz (chaleur, électricité er injection)</t>
  </si>
  <si>
    <t>Autre biomasse (chaleur)</t>
  </si>
  <si>
    <t>Bois énergie chauffage urbain (chaleur)</t>
  </si>
  <si>
    <t>Bois énergie chaufferies agricoles et industricelles (chaleur)</t>
  </si>
  <si>
    <t>Bois énergie chaufferies collectives (chaleur)</t>
  </si>
  <si>
    <t>Bois énergie industrie de l'énergie (électricité)</t>
  </si>
  <si>
    <t>Bois énergie bois des ménages</t>
  </si>
  <si>
    <t>Géothermie</t>
  </si>
  <si>
    <t xml:space="preserve">Code
INSEE
</t>
  </si>
  <si>
    <t>L'Abergement-de-Cuisery</t>
  </si>
  <si>
    <t>L'Abergement-Sainte-Colombe</t>
  </si>
  <si>
    <t>Allerey-sur-Saône</t>
  </si>
  <si>
    <t>Allériot</t>
  </si>
  <si>
    <t>Aluze</t>
  </si>
  <si>
    <t>Amanzé</t>
  </si>
  <si>
    <t>Ameugny</t>
  </si>
  <si>
    <t>Anglure-sous-Dun</t>
  </si>
  <si>
    <t>Anost</t>
  </si>
  <si>
    <t>Antully</t>
  </si>
  <si>
    <t>Anzy-le-Duc</t>
  </si>
  <si>
    <t>Artaix</t>
  </si>
  <si>
    <t>Authumes</t>
  </si>
  <si>
    <t>Autun</t>
  </si>
  <si>
    <t>Auxy</t>
  </si>
  <si>
    <t>Azé</t>
  </si>
  <si>
    <t>Ballore</t>
  </si>
  <si>
    <t>Bantanges</t>
  </si>
  <si>
    <t>Barizey</t>
  </si>
  <si>
    <t>Barnay</t>
  </si>
  <si>
    <t>Baron</t>
  </si>
  <si>
    <t>Baudemont</t>
  </si>
  <si>
    <t>Baudrières</t>
  </si>
  <si>
    <t>Baugy</t>
  </si>
  <si>
    <t>Beaubery</t>
  </si>
  <si>
    <t>Beaumont-sur-Grosne</t>
  </si>
  <si>
    <t>Beaurepaire-en-Bresse</t>
  </si>
  <si>
    <t>Beauvernois</t>
  </si>
  <si>
    <t>Bellevesvre</t>
  </si>
  <si>
    <t>Bergesserin</t>
  </si>
  <si>
    <t>Berzé-le-Châtel</t>
  </si>
  <si>
    <t>Berzé-la-Ville</t>
  </si>
  <si>
    <t>Bey</t>
  </si>
  <si>
    <t>Bissey-sous-Cruchaud</t>
  </si>
  <si>
    <t>Bissy-la-Mâconnaise</t>
  </si>
  <si>
    <t>Bissy-sous-Uxelles</t>
  </si>
  <si>
    <t>Bissy-sur-Fley</t>
  </si>
  <si>
    <t>Les Bizots</t>
  </si>
  <si>
    <t>Blanot</t>
  </si>
  <si>
    <t>Blanzy</t>
  </si>
  <si>
    <t>Bois-Sainte-Marie</t>
  </si>
  <si>
    <t>Bonnay</t>
  </si>
  <si>
    <t>Les Bordes</t>
  </si>
  <si>
    <t>Bosjean</t>
  </si>
  <si>
    <t>Bouhans</t>
  </si>
  <si>
    <t>La Boulaye</t>
  </si>
  <si>
    <t>Bourbon-Lancy</t>
  </si>
  <si>
    <t>Bourg-le-Comte</t>
  </si>
  <si>
    <t>Bourgvilain</t>
  </si>
  <si>
    <t>Bouzeron</t>
  </si>
  <si>
    <t>Boyer</t>
  </si>
  <si>
    <t>Bragny-sur-Saône</t>
  </si>
  <si>
    <t>Branges</t>
  </si>
  <si>
    <t>Bray</t>
  </si>
  <si>
    <t>Bresse-sur-Grosne</t>
  </si>
  <si>
    <t>Le Breuil</t>
  </si>
  <si>
    <t>Briant</t>
  </si>
  <si>
    <t>Brienne</t>
  </si>
  <si>
    <t>Brion</t>
  </si>
  <si>
    <t>Broye</t>
  </si>
  <si>
    <t>Bruailles</t>
  </si>
  <si>
    <t>Buffières</t>
  </si>
  <si>
    <t>Burgy</t>
  </si>
  <si>
    <t>Burnand</t>
  </si>
  <si>
    <t>Burzy</t>
  </si>
  <si>
    <t>Bussières</t>
  </si>
  <si>
    <t>Buxy</t>
  </si>
  <si>
    <t>Céron</t>
  </si>
  <si>
    <t>Cersot</t>
  </si>
  <si>
    <t>Chagny</t>
  </si>
  <si>
    <t>Chaintré</t>
  </si>
  <si>
    <t>Chalmoux</t>
  </si>
  <si>
    <t>Chalon-sur-Saône</t>
  </si>
  <si>
    <t>Chambilly</t>
  </si>
  <si>
    <t>Chamilly</t>
  </si>
  <si>
    <t>Champagnat</t>
  </si>
  <si>
    <t>Champagny-sous-Uxelles</t>
  </si>
  <si>
    <t>Champforgeuil</t>
  </si>
  <si>
    <t>Champlecy</t>
  </si>
  <si>
    <t>Chânes</t>
  </si>
  <si>
    <t>Change</t>
  </si>
  <si>
    <t>Changy</t>
  </si>
  <si>
    <t>Chapaize</t>
  </si>
  <si>
    <t>La Chapelle-au-Mans</t>
  </si>
  <si>
    <t>La Chapelle-de-Bragny</t>
  </si>
  <si>
    <t>La Chapelle-de-Guinchay</t>
  </si>
  <si>
    <t>La Chapelle-du-Mont-de-France</t>
  </si>
  <si>
    <t>La Chapelle-Naude</t>
  </si>
  <si>
    <t>La Chapelle-Saint-Sauveur</t>
  </si>
  <si>
    <t>La Chapelle-sous-Brancion</t>
  </si>
  <si>
    <t>La Chapelle-sous-Dun</t>
  </si>
  <si>
    <t>La Chapelle-sous-Uchon</t>
  </si>
  <si>
    <t>La Chapelle-Thècle</t>
  </si>
  <si>
    <t>Charbonnat</t>
  </si>
  <si>
    <t>Charbonnières</t>
  </si>
  <si>
    <t>Chardonnay</t>
  </si>
  <si>
    <t>Charette-Varennes</t>
  </si>
  <si>
    <t>La Charmée</t>
  </si>
  <si>
    <t>Charmoy</t>
  </si>
  <si>
    <t>Charnay-lès-Chalon</t>
  </si>
  <si>
    <t>Charnay-lès-Mâcon</t>
  </si>
  <si>
    <t>Charolles</t>
  </si>
  <si>
    <t>Charrecey</t>
  </si>
  <si>
    <t>Chasselas</t>
  </si>
  <si>
    <t>Chassey-le-Camp</t>
  </si>
  <si>
    <t>Chassigny-sous-Dun</t>
  </si>
  <si>
    <t>Chassy</t>
  </si>
  <si>
    <t>Château</t>
  </si>
  <si>
    <t>Châteauneuf</t>
  </si>
  <si>
    <t>Châtel-Moron</t>
  </si>
  <si>
    <t>Châtenay</t>
  </si>
  <si>
    <t>Châtenoy-en-Bresse</t>
  </si>
  <si>
    <t>Châtenoy-le-Royal</t>
  </si>
  <si>
    <t>Chaudenay</t>
  </si>
  <si>
    <t>Chauffailles</t>
  </si>
  <si>
    <t>La Chaux</t>
  </si>
  <si>
    <t>Cheilly-lès-Maranges</t>
  </si>
  <si>
    <t>Chenay-le-Châtel</t>
  </si>
  <si>
    <t>Chenôves</t>
  </si>
  <si>
    <t>Chérizet</t>
  </si>
  <si>
    <t>Chevagny-les-Chevrières</t>
  </si>
  <si>
    <t>Chevagny-sur-Guye</t>
  </si>
  <si>
    <t>Chiddes</t>
  </si>
  <si>
    <t>Chissey-en-Morvan</t>
  </si>
  <si>
    <t>Chissey-lès-Mâcon</t>
  </si>
  <si>
    <t>Ciel</t>
  </si>
  <si>
    <t>Ciry-le-Noble</t>
  </si>
  <si>
    <t>La Clayette</t>
  </si>
  <si>
    <t>Navour-sur-Grosne</t>
  </si>
  <si>
    <t>Clessé</t>
  </si>
  <si>
    <t>Clessy</t>
  </si>
  <si>
    <t>Cluny</t>
  </si>
  <si>
    <t>Collonge-en-Charollais</t>
  </si>
  <si>
    <t>Collonge-la-Madeleine</t>
  </si>
  <si>
    <t>Colombier-en-Brionnais</t>
  </si>
  <si>
    <t>La Comelle</t>
  </si>
  <si>
    <t>Condal</t>
  </si>
  <si>
    <t>Cordesse</t>
  </si>
  <si>
    <t>Cormatin</t>
  </si>
  <si>
    <t>Cortambert</t>
  </si>
  <si>
    <t>Cortevaix</t>
  </si>
  <si>
    <t>Coublanc</t>
  </si>
  <si>
    <t>Couches</t>
  </si>
  <si>
    <t>Crêches-sur-Saône</t>
  </si>
  <si>
    <t>Créot</t>
  </si>
  <si>
    <t>Cressy-sur-Somme</t>
  </si>
  <si>
    <t>Le Creusot</t>
  </si>
  <si>
    <t>Crissey</t>
  </si>
  <si>
    <t>Cronat</t>
  </si>
  <si>
    <t>Cruzille</t>
  </si>
  <si>
    <t>Cuiseaux</t>
  </si>
  <si>
    <t>Cuisery</t>
  </si>
  <si>
    <t>Culles-les-Roches</t>
  </si>
  <si>
    <t>Curbigny</t>
  </si>
  <si>
    <t>Curdin</t>
  </si>
  <si>
    <t>Curgy</t>
  </si>
  <si>
    <t>Curtil-sous-Buffières</t>
  </si>
  <si>
    <t>Curtil-sous-Burnand</t>
  </si>
  <si>
    <t>Cussy-en-Morvan</t>
  </si>
  <si>
    <t>Cuzy</t>
  </si>
  <si>
    <t>Damerey</t>
  </si>
  <si>
    <t>Dampierre-en-Bresse</t>
  </si>
  <si>
    <t>Davayé</t>
  </si>
  <si>
    <t>Demigny</t>
  </si>
  <si>
    <t>Dennevy</t>
  </si>
  <si>
    <t>Dettey</t>
  </si>
  <si>
    <t>Devrouze</t>
  </si>
  <si>
    <t>Dezize-lès-Maranges</t>
  </si>
  <si>
    <t>Diconne</t>
  </si>
  <si>
    <t>Digoin</t>
  </si>
  <si>
    <t>Dommartin-lès-Cuiseaux</t>
  </si>
  <si>
    <t>Dompierre-les-Ormes</t>
  </si>
  <si>
    <t>Dompierre-sous-Sanvignes</t>
  </si>
  <si>
    <t>Donzy-le-Pertuis</t>
  </si>
  <si>
    <t>Dracy-le-Fort</t>
  </si>
  <si>
    <t>Dracy-lès-Couches</t>
  </si>
  <si>
    <t>Dracy-Saint-Loup</t>
  </si>
  <si>
    <t>Dyo</t>
  </si>
  <si>
    <t>Écuelles</t>
  </si>
  <si>
    <t>Écuisses</t>
  </si>
  <si>
    <t>Épertully</t>
  </si>
  <si>
    <t>Épervans</t>
  </si>
  <si>
    <t>Épinac</t>
  </si>
  <si>
    <t>Essertenne</t>
  </si>
  <si>
    <t>Étang-sur-Arroux</t>
  </si>
  <si>
    <t>Étrigny</t>
  </si>
  <si>
    <t>Farges-lès-Chalon</t>
  </si>
  <si>
    <t>Farges-lès-Mâcon</t>
  </si>
  <si>
    <t>Le Fay</t>
  </si>
  <si>
    <t>Flacey-en-Bresse</t>
  </si>
  <si>
    <t>Flagy</t>
  </si>
  <si>
    <t>Fleury-la-Montagne</t>
  </si>
  <si>
    <t>Fley</t>
  </si>
  <si>
    <t>Fontaines</t>
  </si>
  <si>
    <t>Fontenay</t>
  </si>
  <si>
    <t>Fragnes-la-Loyère</t>
  </si>
  <si>
    <t>Frangy-en-Bresse</t>
  </si>
  <si>
    <t>La Frette</t>
  </si>
  <si>
    <t>Fretterans</t>
  </si>
  <si>
    <t>Frontenard</t>
  </si>
  <si>
    <t>Frontenaud</t>
  </si>
  <si>
    <t>Fuissé</t>
  </si>
  <si>
    <t>Génelard</t>
  </si>
  <si>
    <t>La Genête</t>
  </si>
  <si>
    <t>Genouilly</t>
  </si>
  <si>
    <t>Gergy</t>
  </si>
  <si>
    <t>Germagny</t>
  </si>
  <si>
    <t>Germolles-sur-Grosne</t>
  </si>
  <si>
    <t>Gibles</t>
  </si>
  <si>
    <t>Gigny-sur-Saône</t>
  </si>
  <si>
    <t>Gilly-sur-Loire</t>
  </si>
  <si>
    <t>Givry</t>
  </si>
  <si>
    <t>Gourdon</t>
  </si>
  <si>
    <t>La Grande-Verrière</t>
  </si>
  <si>
    <t>Grandvaux</t>
  </si>
  <si>
    <t>Granges</t>
  </si>
  <si>
    <t>Grevilly</t>
  </si>
  <si>
    <t>Grury</t>
  </si>
  <si>
    <t>Guerfand</t>
  </si>
  <si>
    <t>Les Guerreaux</t>
  </si>
  <si>
    <t>Gueugnon</t>
  </si>
  <si>
    <t>La Guiche</t>
  </si>
  <si>
    <t>Hautefond</t>
  </si>
  <si>
    <t>L'Hôpital-le-Mercier</t>
  </si>
  <si>
    <t>Huilly-sur-Seille</t>
  </si>
  <si>
    <t>Hurigny</t>
  </si>
  <si>
    <t>Igé</t>
  </si>
  <si>
    <t>Igornay</t>
  </si>
  <si>
    <t>Iguerande</t>
  </si>
  <si>
    <t>Issy-l'Évêque</t>
  </si>
  <si>
    <t>Jalogny</t>
  </si>
  <si>
    <t>Jambles</t>
  </si>
  <si>
    <t>Joncy</t>
  </si>
  <si>
    <t>Joudes</t>
  </si>
  <si>
    <t>Jouvençon</t>
  </si>
  <si>
    <t>Jugy</t>
  </si>
  <si>
    <t>Juif</t>
  </si>
  <si>
    <t>Jully-lès-Buxy</t>
  </si>
  <si>
    <t>Lacrost</t>
  </si>
  <si>
    <t>Laives</t>
  </si>
  <si>
    <t>Laizé</t>
  </si>
  <si>
    <t>Laizy</t>
  </si>
  <si>
    <t>Lalheue</t>
  </si>
  <si>
    <t>Lans</t>
  </si>
  <si>
    <t>Lays-sur-le-Doubs</t>
  </si>
  <si>
    <t>Lesme</t>
  </si>
  <si>
    <t>Lessard-en-Bresse</t>
  </si>
  <si>
    <t>Lessard-le-National</t>
  </si>
  <si>
    <t>Leynes</t>
  </si>
  <si>
    <t>Ligny-en-Brionnais</t>
  </si>
  <si>
    <t>Loisy</t>
  </si>
  <si>
    <t>Longepierre</t>
  </si>
  <si>
    <t>Louhans</t>
  </si>
  <si>
    <t>Lournand</t>
  </si>
  <si>
    <t>Lucenay-l'Évêque</t>
  </si>
  <si>
    <t>Lugny</t>
  </si>
  <si>
    <t>Lugny-lès-Charolles</t>
  </si>
  <si>
    <t>Lux</t>
  </si>
  <si>
    <t>Mâcon</t>
  </si>
  <si>
    <t>Mailly</t>
  </si>
  <si>
    <t>Malay</t>
  </si>
  <si>
    <t>Maltat</t>
  </si>
  <si>
    <t>Mancey</t>
  </si>
  <si>
    <t>Marcigny</t>
  </si>
  <si>
    <t>Marcilly-la-Gueurce</t>
  </si>
  <si>
    <t>Marcilly-lès-Buxy</t>
  </si>
  <si>
    <t>Marigny</t>
  </si>
  <si>
    <t>Le Rousset-Marizy</t>
  </si>
  <si>
    <t>Marly-sous-Issy</t>
  </si>
  <si>
    <t>Marly-sur-Arroux</t>
  </si>
  <si>
    <t>Marmagne</t>
  </si>
  <si>
    <t>Marnay</t>
  </si>
  <si>
    <t>Martailly-lès-Brancion</t>
  </si>
  <si>
    <t>Martigny-le-Comte</t>
  </si>
  <si>
    <t>Mary</t>
  </si>
  <si>
    <t>Massilly</t>
  </si>
  <si>
    <t>Matour</t>
  </si>
  <si>
    <t>Mazille</t>
  </si>
  <si>
    <t>Melay</t>
  </si>
  <si>
    <t>Mellecey</t>
  </si>
  <si>
    <t>Ménetreuil</t>
  </si>
  <si>
    <t>Mercurey</t>
  </si>
  <si>
    <t>Mervans</t>
  </si>
  <si>
    <t>Messey-sur-Grosne</t>
  </si>
  <si>
    <t>Mesvres</t>
  </si>
  <si>
    <t>Milly-Lamartine</t>
  </si>
  <si>
    <t>Le Miroir</t>
  </si>
  <si>
    <t>Mont</t>
  </si>
  <si>
    <t>Montagny-lès-Buxy</t>
  </si>
  <si>
    <t>Montagny-près-Louhans</t>
  </si>
  <si>
    <t>Montbellet</t>
  </si>
  <si>
    <t>Montceau-les-Mines</t>
  </si>
  <si>
    <t>Montceaux-l'Étoile</t>
  </si>
  <si>
    <t>Montceaux-Ragny</t>
  </si>
  <si>
    <t>Montcenis</t>
  </si>
  <si>
    <t>Montchanin</t>
  </si>
  <si>
    <t>Montcony</t>
  </si>
  <si>
    <t>Montcoy</t>
  </si>
  <si>
    <t>Monthelon</t>
  </si>
  <si>
    <t>Montjay</t>
  </si>
  <si>
    <t>Mont-lès-Seurre</t>
  </si>
  <si>
    <t>Montmelard</t>
  </si>
  <si>
    <t>Montmort</t>
  </si>
  <si>
    <t>Montpont-en-Bresse</t>
  </si>
  <si>
    <t>Montret</t>
  </si>
  <si>
    <t>Mont-Saint-Vincent</t>
  </si>
  <si>
    <t>Morey</t>
  </si>
  <si>
    <t>Morlet</t>
  </si>
  <si>
    <t>Mornay</t>
  </si>
  <si>
    <t>Moroges</t>
  </si>
  <si>
    <t>La Motte-Saint-Jean</t>
  </si>
  <si>
    <t>Mouthier-en-Bresse</t>
  </si>
  <si>
    <t>Mussy-sous-Dun</t>
  </si>
  <si>
    <t>Nanton</t>
  </si>
  <si>
    <t>Navilly</t>
  </si>
  <si>
    <t>Neuvy-Grandchamp</t>
  </si>
  <si>
    <t>Nochize</t>
  </si>
  <si>
    <t>Ormes</t>
  </si>
  <si>
    <t>Oslon</t>
  </si>
  <si>
    <t>Oudry</t>
  </si>
  <si>
    <t>Ouroux-sous-le-Bois-Sainte-Marie</t>
  </si>
  <si>
    <t>Ouroux-sur-Saône</t>
  </si>
  <si>
    <t>Oyé</t>
  </si>
  <si>
    <t>Ozenay</t>
  </si>
  <si>
    <t>Ozolles</t>
  </si>
  <si>
    <t>Palinges</t>
  </si>
  <si>
    <t>Palleau</t>
  </si>
  <si>
    <t>Paray-le-Monial</t>
  </si>
  <si>
    <t>Paris-l'Hôpital</t>
  </si>
  <si>
    <t>Passy</t>
  </si>
  <si>
    <t>Péronne</t>
  </si>
  <si>
    <t>Perrecy-les-Forges</t>
  </si>
  <si>
    <t>Perreuil</t>
  </si>
  <si>
    <t>Perrigny-sur-Loire</t>
  </si>
  <si>
    <t>La Petite-Verrière</t>
  </si>
  <si>
    <t>Pierreclos</t>
  </si>
  <si>
    <t>Pierre-de-Bresse</t>
  </si>
  <si>
    <t>Le Planois</t>
  </si>
  <si>
    <t>Plottes</t>
  </si>
  <si>
    <t>Poisson</t>
  </si>
  <si>
    <t>Pontoux</t>
  </si>
  <si>
    <t>Pouilloux</t>
  </si>
  <si>
    <t>Pourlans</t>
  </si>
  <si>
    <t>Pressy-sous-Dondin</t>
  </si>
  <si>
    <t>Préty</t>
  </si>
  <si>
    <t>Prissé</t>
  </si>
  <si>
    <t>Prizy</t>
  </si>
  <si>
    <t>Pruzilly</t>
  </si>
  <si>
    <t>Le Puley</t>
  </si>
  <si>
    <t>La Racineuse</t>
  </si>
  <si>
    <t>Rancy</t>
  </si>
  <si>
    <t>Ratenelle</t>
  </si>
  <si>
    <t>Ratte</t>
  </si>
  <si>
    <t>Reclesne</t>
  </si>
  <si>
    <t>Remigny</t>
  </si>
  <si>
    <t>Rigny-sur-Arroux</t>
  </si>
  <si>
    <t>La Roche-Vineuse</t>
  </si>
  <si>
    <t>Romanèche-Thorins</t>
  </si>
  <si>
    <t>Romenay</t>
  </si>
  <si>
    <t>Rosey</t>
  </si>
  <si>
    <t>Roussillon-en-Morvan</t>
  </si>
  <si>
    <t>Royer</t>
  </si>
  <si>
    <t>Rully</t>
  </si>
  <si>
    <t>Sagy</t>
  </si>
  <si>
    <t>Saillenard</t>
  </si>
  <si>
    <t>Sailly</t>
  </si>
  <si>
    <t>Saint-Agnan</t>
  </si>
  <si>
    <t>Saint-Albain</t>
  </si>
  <si>
    <t>Saint-Ambreuil</t>
  </si>
  <si>
    <t>Saint-Amour-Bellevue</t>
  </si>
  <si>
    <t>Saint-André-en-Bresse</t>
  </si>
  <si>
    <t>Saint-André-le-Désert</t>
  </si>
  <si>
    <t>Saint-Aubin-en-Charollais</t>
  </si>
  <si>
    <t>Saint-Aubin-sur-Loire</t>
  </si>
  <si>
    <t>Saint-Berain-sous-Sanvignes</t>
  </si>
  <si>
    <t>Saint-Bérain-sur-Dheune</t>
  </si>
  <si>
    <t>Saint-Boil</t>
  </si>
  <si>
    <t>Saint-Bonnet-de-Cray</t>
  </si>
  <si>
    <t>Saint-Bonnet-de-Joux</t>
  </si>
  <si>
    <t>Saint-Bonnet-de-Vieille-Vigne</t>
  </si>
  <si>
    <t>Saint-Bonnet-en-Bresse</t>
  </si>
  <si>
    <t>Sainte-Cécile</t>
  </si>
  <si>
    <t>Saint-Christophe-en-Bresse</t>
  </si>
  <si>
    <t>Saint-Christophe-en-Brionnais</t>
  </si>
  <si>
    <t>Saint-Clément-sur-Guye</t>
  </si>
  <si>
    <t>Sainte-Croix</t>
  </si>
  <si>
    <t>Saint-Cyr</t>
  </si>
  <si>
    <t>Saint-Denis-de-Vaux</t>
  </si>
  <si>
    <t>Saint-Désert</t>
  </si>
  <si>
    <t>Saint-Didier-en-Bresse</t>
  </si>
  <si>
    <t>Saint-Didier-en-Brionnais</t>
  </si>
  <si>
    <t>Saint-Didier-sur-Arroux</t>
  </si>
  <si>
    <t>Saint-Edmond</t>
  </si>
  <si>
    <t>Saint-Émiland</t>
  </si>
  <si>
    <t>Saint-Étienne-en-Bresse</t>
  </si>
  <si>
    <t>Saint-Eugène</t>
  </si>
  <si>
    <t>Saint-Eusèbe</t>
  </si>
  <si>
    <t>Saint-Firmin</t>
  </si>
  <si>
    <t>Saint-Forgeot</t>
  </si>
  <si>
    <t>Sainte-Foy</t>
  </si>
  <si>
    <t>Saint-Gengoux-de-Scissé</t>
  </si>
  <si>
    <t>Saint-Gengoux-le-National</t>
  </si>
  <si>
    <t>Saint-Germain-du-Bois</t>
  </si>
  <si>
    <t>Saint-Germain-du-Plain</t>
  </si>
  <si>
    <t>Saint-Germain-en-Brionnais</t>
  </si>
  <si>
    <t>Saint-Germain-lès-Buxy</t>
  </si>
  <si>
    <t>Saint-Gervais-en-Vallière</t>
  </si>
  <si>
    <t>Saint-Gervais-sur-Couches</t>
  </si>
  <si>
    <t>Saint-Gilles</t>
  </si>
  <si>
    <t>Sainte-Hélène</t>
  </si>
  <si>
    <t>Saint-Huruge</t>
  </si>
  <si>
    <t>Saint-Igny-de-Roche</t>
  </si>
  <si>
    <t>Saint-Jean-de-Vaux</t>
  </si>
  <si>
    <t>Saint-Jean-de-Trézy</t>
  </si>
  <si>
    <t>Saint-Julien-de-Civry</t>
  </si>
  <si>
    <t>Saint-Julien-de-Jonzy</t>
  </si>
  <si>
    <t>Saint-Julien-sur-Dheune</t>
  </si>
  <si>
    <t>Saint-Laurent-d'Andenay</t>
  </si>
  <si>
    <t>Saint-Laurent-en-Brionnais</t>
  </si>
  <si>
    <t>Saint-Léger-du-Bois</t>
  </si>
  <si>
    <t>Saint-Léger-lès-Paray</t>
  </si>
  <si>
    <t>Saint-Léger-sous-Beuvray</t>
  </si>
  <si>
    <t>Saint-Léger-sous-la-Bussière</t>
  </si>
  <si>
    <t>Saint-Léger-sur-Dheune</t>
  </si>
  <si>
    <t>Saint-Loup-Géanges</t>
  </si>
  <si>
    <t>Saint-Loup-de-Varennes</t>
  </si>
  <si>
    <t>Saint-Marcel</t>
  </si>
  <si>
    <t>Saint-Marcelin-de-Cray</t>
  </si>
  <si>
    <t>Saint-Mard-de-Vaux</t>
  </si>
  <si>
    <t>Saint-Martin-Belle-Roche</t>
  </si>
  <si>
    <t>Saint-Martin-d'Auxy</t>
  </si>
  <si>
    <t>Saint-Martin-de-Commune</t>
  </si>
  <si>
    <t>Saint-Martin-de-Lixy</t>
  </si>
  <si>
    <t>Saint-Martin-de-Salencey</t>
  </si>
  <si>
    <t>Saint-Martin-du-Lac</t>
  </si>
  <si>
    <t>Saint-Martin-du-Mont</t>
  </si>
  <si>
    <t>Saint-Martin-du-Tartre</t>
  </si>
  <si>
    <t>Saint-Martin-en-Bresse</t>
  </si>
  <si>
    <t>Saint-Martin-en-Gâtinois</t>
  </si>
  <si>
    <t>Saint-Martin-la-Patrouille</t>
  </si>
  <si>
    <t>Saint-Martin-sous-Montaigu</t>
  </si>
  <si>
    <t>Saint-Maurice-de-Satonnay</t>
  </si>
  <si>
    <t>Saint-Maurice-des-Champs</t>
  </si>
  <si>
    <t>Saint-Maurice-en-Rivière</t>
  </si>
  <si>
    <t>Saint-Maurice-lès-Châteauneuf</t>
  </si>
  <si>
    <t>Saint-Maurice-lès-Couches</t>
  </si>
  <si>
    <t>Saint-Micaud</t>
  </si>
  <si>
    <t>Saint-Nizier-sur-Arroux</t>
  </si>
  <si>
    <t>Saint-Pierre-de-Varennes</t>
  </si>
  <si>
    <t>Saint-Pierre-le-Vieux</t>
  </si>
  <si>
    <t>Saint-Point</t>
  </si>
  <si>
    <t>Saint-Privé</t>
  </si>
  <si>
    <t>Saint-Prix</t>
  </si>
  <si>
    <t>Saint-Racho</t>
  </si>
  <si>
    <t>Sainte-Radegonde</t>
  </si>
  <si>
    <t>Saint-Rémy</t>
  </si>
  <si>
    <t>Saint-Romain-sous-Gourdon</t>
  </si>
  <si>
    <t>Saint-Romain-sous-Versigny</t>
  </si>
  <si>
    <t>Saint-Sernin-du-Bois</t>
  </si>
  <si>
    <t>Saint-Sernin-du-Plain</t>
  </si>
  <si>
    <t>Saint-Symphorien-d'Ancelles</t>
  </si>
  <si>
    <t>Saint-Symphorien-de-Marmagne</t>
  </si>
  <si>
    <t>Saint-Symphorien-des-Bois</t>
  </si>
  <si>
    <t>Saint-Usuge</t>
  </si>
  <si>
    <t>Saint-Vallerin</t>
  </si>
  <si>
    <t>Saint-Vallier</t>
  </si>
  <si>
    <t>Saint-Vérand</t>
  </si>
  <si>
    <t>Saint-Vincent-des-Prés</t>
  </si>
  <si>
    <t>Saint-Vincent-en-Bresse</t>
  </si>
  <si>
    <t>Saint-Vincent-Bragny</t>
  </si>
  <si>
    <t>Saint-Yan</t>
  </si>
  <si>
    <t>Saint-Ythaire</t>
  </si>
  <si>
    <t>Saisy</t>
  </si>
  <si>
    <t>La Salle</t>
  </si>
  <si>
    <t>Salornay-sur-Guye</t>
  </si>
  <si>
    <t>Sampigny-lès-Maranges</t>
  </si>
  <si>
    <t>Sancé</t>
  </si>
  <si>
    <t>Santilly</t>
  </si>
  <si>
    <t>Sanvignes-les-Mines</t>
  </si>
  <si>
    <t>Sarry</t>
  </si>
  <si>
    <t>Sassangy</t>
  </si>
  <si>
    <t>Sassenay</t>
  </si>
  <si>
    <t>Saules</t>
  </si>
  <si>
    <t>Saunières</t>
  </si>
  <si>
    <t>Savianges</t>
  </si>
  <si>
    <t>Savigny-en-Revermont</t>
  </si>
  <si>
    <t>Savigny-sur-Grosne</t>
  </si>
  <si>
    <t>Savigny-sur-Seille</t>
  </si>
  <si>
    <t>La Celle-en-Morvan</t>
  </si>
  <si>
    <t>Semur-en-Brionnais</t>
  </si>
  <si>
    <t>Sennecey-le-Grand</t>
  </si>
  <si>
    <t>Senozan</t>
  </si>
  <si>
    <t>Sens-sur-Seille</t>
  </si>
  <si>
    <t>Sercy</t>
  </si>
  <si>
    <t>Serley</t>
  </si>
  <si>
    <t>Sermesse</t>
  </si>
  <si>
    <t>Serrières</t>
  </si>
  <si>
    <t>Serrigny-en-Bresse</t>
  </si>
  <si>
    <t>Sevrey</t>
  </si>
  <si>
    <t>Sigy-le-Châtel</t>
  </si>
  <si>
    <t>Simandre</t>
  </si>
  <si>
    <t>Simard</t>
  </si>
  <si>
    <t>Sivignon</t>
  </si>
  <si>
    <t>Sologny</t>
  </si>
  <si>
    <t>Solutré-Pouilly</t>
  </si>
  <si>
    <t>Sommant</t>
  </si>
  <si>
    <t>Sornay</t>
  </si>
  <si>
    <t>Suin</t>
  </si>
  <si>
    <t>Sully</t>
  </si>
  <si>
    <t>La Tagnière</t>
  </si>
  <si>
    <t>Taizé</t>
  </si>
  <si>
    <t>Tancon</t>
  </si>
  <si>
    <t>Le Tartre</t>
  </si>
  <si>
    <t>Tavernay</t>
  </si>
  <si>
    <t>Thil-sur-Arroux</t>
  </si>
  <si>
    <t>Thurey</t>
  </si>
  <si>
    <t>Tintry</t>
  </si>
  <si>
    <t>Torcy</t>
  </si>
  <si>
    <t>Torpes</t>
  </si>
  <si>
    <t>Toulon-sur-Arroux</t>
  </si>
  <si>
    <t>Tournus</t>
  </si>
  <si>
    <t>Toutenant</t>
  </si>
  <si>
    <t>Tramayes</t>
  </si>
  <si>
    <t>Trambly</t>
  </si>
  <si>
    <t>Trivy</t>
  </si>
  <si>
    <t>Tronchy</t>
  </si>
  <si>
    <t>La Truchère</t>
  </si>
  <si>
    <t>Uchizy</t>
  </si>
  <si>
    <t>Uchon</t>
  </si>
  <si>
    <t>Uxeau</t>
  </si>
  <si>
    <t>Vareilles</t>
  </si>
  <si>
    <t>Varenne-l'Arconce</t>
  </si>
  <si>
    <t>Varennes-le-Grand</t>
  </si>
  <si>
    <t>Varennes-lès-Mâcon</t>
  </si>
  <si>
    <t>Varenne-Saint-Germain</t>
  </si>
  <si>
    <t>Varennes-Saint-Sauveur</t>
  </si>
  <si>
    <t>Varennes-sous-Dun</t>
  </si>
  <si>
    <t>Vauban</t>
  </si>
  <si>
    <t>Vaudebarrier</t>
  </si>
  <si>
    <t>Vaux-en-Pré</t>
  </si>
  <si>
    <t>Vendenesse-lès-Charolles</t>
  </si>
  <si>
    <t>Vendenesse-sur-Arroux</t>
  </si>
  <si>
    <t>Verdun-sur-le-Doubs</t>
  </si>
  <si>
    <t>Vergisson</t>
  </si>
  <si>
    <t>Vérissey</t>
  </si>
  <si>
    <t>Verjux</t>
  </si>
  <si>
    <t>Verosvres</t>
  </si>
  <si>
    <t>Vers</t>
  </si>
  <si>
    <t>Versaugues</t>
  </si>
  <si>
    <t>Verzé</t>
  </si>
  <si>
    <t>Le Villars</t>
  </si>
  <si>
    <t>Villegaudin</t>
  </si>
  <si>
    <t>Clux-Villeneuve</t>
  </si>
  <si>
    <t>Villeneuve-en-Montagne</t>
  </si>
  <si>
    <t>Vincelles</t>
  </si>
  <si>
    <t>Vindecy</t>
  </si>
  <si>
    <t>La Vineuse sur Fregande</t>
  </si>
  <si>
    <t>Vinzelles</t>
  </si>
  <si>
    <t>Viré</t>
  </si>
  <si>
    <t>Virey-le-Grand</t>
  </si>
  <si>
    <t>Viry</t>
  </si>
  <si>
    <t>Vitry-en-Charollais</t>
  </si>
  <si>
    <t>Vitry-sur-Loire</t>
  </si>
  <si>
    <t>Volesvres</t>
  </si>
  <si>
    <t>Fleurville</t>
  </si>
  <si>
    <t>Département 71</t>
  </si>
  <si>
    <t>Région BFC</t>
  </si>
  <si>
    <t>L'objet de ce fichier est de regarder sur un territoire donné comment, à partir des données énergétiques définies à une certaine année,
il est possible, en appliquant des actions de sobriété et d'efficacité énergétiques et en développant des énergies renouvelables, 
d'avoir une trajectoire énergétique vers un territoire autonome en énergie, voire excédentaire (démarche TEPOS).</t>
  </si>
  <si>
    <t>MWhther/MW</t>
  </si>
  <si>
    <t>m² de panneaux thermiques</t>
  </si>
  <si>
    <t>Cumul de surface panneaux thermiques en toiture</t>
  </si>
  <si>
    <t xml:space="preserve">  Chaufferie bois (100 kW)</t>
  </si>
  <si>
    <t>MW géothermie profonde</t>
  </si>
  <si>
    <t>Consommations de votre territoire (MWh)</t>
  </si>
  <si>
    <t>Productions de votre territoire (MWh)</t>
  </si>
  <si>
    <t>🌏 Géothermie profonde</t>
  </si>
  <si>
    <t>🌏</t>
  </si>
  <si>
    <t>☀️</t>
  </si>
  <si>
    <t>MWhther/m²</t>
  </si>
  <si>
    <t>Puissance totale installée (profondeur &gt; 200m)</t>
  </si>
  <si>
    <t>Puissance totale installée (profondeur &lt; 200m)</t>
  </si>
  <si>
    <t>MWhther/kW</t>
  </si>
  <si>
    <t>kW géothermie de surface</t>
  </si>
  <si>
    <t>kW</t>
  </si>
  <si>
    <t>🔥 Autre biomasse</t>
  </si>
  <si>
    <t xml:space="preserve">Consommations </t>
  </si>
  <si>
    <t>Productions</t>
  </si>
  <si>
    <t>Taux d'autoproduction</t>
  </si>
  <si>
    <t>Année</t>
  </si>
  <si>
    <t>Consommation</t>
  </si>
  <si>
    <t>Production</t>
  </si>
  <si>
    <t>MWh à produire pour 2040</t>
  </si>
  <si>
    <t>MWh à produire pour 2050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</si>
</sst>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 #,##0.00_-;_-* \-??_-;_-@_-"/>
    <numFmt numFmtId="165" formatCode="_-* #,##0_-;\-* #,##0_-;_-* \-??_-;_-@_-"/>
    <numFmt numFmtId="166" formatCode="0\ %"/>
    <numFmt numFmtId="167" formatCode="#,##0.0;[Red]\-#,##0.0"/>
    <numFmt numFmtId="168" formatCode="#,##0&quot; MWh&quot;"/>
    <numFmt numFmtId="169" formatCode="0.0"/>
    <numFmt numFmtId="170" formatCode="#,##0;[Red]\-#,##0,&quot; MWh&quot;"/>
    <numFmt numFmtId="171" formatCode="0.00\ %"/>
    <numFmt numFmtId="172" formatCode="_-* #,##0_-;\-* #,##0_-;_-* &quot;-&quot;??_-;_-@_-"/>
    <numFmt numFmtId="173" formatCode="_-* #,##0.000_-;\-* #,##0.000_-;_-* &quot;-&quot;??_-;_-@_-"/>
    <numFmt numFmtId="174" formatCode="_-* #,##0.0_-;\-* #,##0.0_-;_-* &quot;-&quot;??_-;_-@_-"/>
  </numFmts>
  <fonts count="42" x14ac:knownFonts="1">
    <font>
      <sz val="11"/>
      <color rgb="FF000000"/>
      <name val="Calibri"/>
      <family val="2"/>
      <charset val="1"/>
    </font>
    <font>
      <sz val="11"/>
      <color rgb="FFFFFFFF"/>
      <name val="Calibri"/>
      <family val="2"/>
      <charset val="1"/>
    </font>
    <font>
      <sz val="11"/>
      <color rgb="FF9C6500"/>
      <name val="Calibri"/>
      <family val="2"/>
      <charset val="1"/>
    </font>
    <font>
      <sz val="10"/>
      <name val="Arial"/>
      <family val="2"/>
      <charset val="1"/>
    </font>
    <font>
      <sz val="18"/>
      <color rgb="FF000000"/>
      <name val="Calibri"/>
      <family val="2"/>
      <charset val="1"/>
    </font>
    <font>
      <b/>
      <sz val="18"/>
      <color rgb="FF000000"/>
      <name val="Calibri"/>
      <family val="2"/>
      <charset val="1"/>
    </font>
    <font>
      <b/>
      <sz val="11"/>
      <color rgb="FF000000"/>
      <name val="Calibri"/>
      <family val="2"/>
      <charset val="1"/>
    </font>
    <font>
      <u/>
      <sz val="11"/>
      <color rgb="FF0563C1"/>
      <name val="Calibri"/>
      <family val="2"/>
      <charset val="1"/>
    </font>
    <font>
      <b/>
      <sz val="11"/>
      <color rgb="FF44546A"/>
      <name val="Calibri"/>
      <family val="2"/>
      <charset val="1"/>
    </font>
    <font>
      <b/>
      <sz val="18"/>
      <name val="Calibri"/>
      <family val="2"/>
      <charset val="1"/>
    </font>
    <font>
      <b/>
      <sz val="18"/>
      <color rgb="FF44546A"/>
      <name val="Calibri"/>
      <family val="2"/>
      <charset val="1"/>
    </font>
    <font>
      <sz val="11"/>
      <color rgb="FF44546A"/>
      <name val="Calibri"/>
      <family val="2"/>
      <charset val="1"/>
    </font>
    <font>
      <sz val="12"/>
      <color rgb="FF44546A"/>
      <name val="Calibri"/>
      <family val="2"/>
      <charset val="1"/>
    </font>
    <font>
      <b/>
      <sz val="12"/>
      <color rgb="FF44546A"/>
      <name val="Calibri"/>
      <family val="2"/>
      <charset val="1"/>
    </font>
    <font>
      <b/>
      <sz val="14"/>
      <color rgb="FF000000"/>
      <name val="Calibri"/>
      <family val="2"/>
      <charset val="1"/>
    </font>
    <font>
      <sz val="28"/>
      <color rgb="FF000000"/>
      <name val="Calibri"/>
      <family val="2"/>
      <charset val="1"/>
    </font>
    <font>
      <b/>
      <sz val="13"/>
      <color rgb="FF44546A"/>
      <name val="Calibri"/>
      <family val="2"/>
      <charset val="1"/>
    </font>
    <font>
      <b/>
      <sz val="16"/>
      <color rgb="FF4472C4"/>
      <name val="Calibri"/>
      <family val="2"/>
      <charset val="1"/>
    </font>
    <font>
      <b/>
      <sz val="9"/>
      <color rgb="FF44546A"/>
      <name val="Calibri"/>
      <family val="2"/>
      <charset val="1"/>
    </font>
    <font>
      <sz val="11"/>
      <name val="Calibri"/>
      <family val="2"/>
      <charset val="1"/>
    </font>
    <font>
      <sz val="18"/>
      <name val="Calibri"/>
      <family val="2"/>
      <charset val="1"/>
    </font>
    <font>
      <sz val="12"/>
      <name val="Calibri"/>
      <family val="2"/>
      <charset val="1"/>
    </font>
    <font>
      <b/>
      <sz val="11"/>
      <name val="Calibri"/>
      <family val="2"/>
      <charset val="1"/>
    </font>
    <font>
      <sz val="16"/>
      <color rgb="FF000000"/>
      <name val="Calibri"/>
      <family val="2"/>
      <charset val="1"/>
    </font>
    <font>
      <sz val="14"/>
      <color rgb="FF000000"/>
      <name val="Calibri"/>
      <family val="2"/>
      <charset val="1"/>
    </font>
    <font>
      <sz val="12"/>
      <color rgb="FF000000"/>
      <name val="Calibri"/>
      <family val="2"/>
      <charset val="1"/>
    </font>
    <font>
      <sz val="18"/>
      <color rgb="FF548235"/>
      <name val="Calibri"/>
      <family val="2"/>
      <charset val="1"/>
    </font>
    <font>
      <sz val="20"/>
      <color rgb="FF000000"/>
      <name val="Calibri"/>
      <family val="2"/>
      <charset val="1"/>
    </font>
    <font>
      <sz val="18"/>
      <color rgb="FFFF0000"/>
      <name val="Calibri"/>
      <family val="2"/>
      <charset val="1"/>
    </font>
    <font>
      <b/>
      <sz val="18"/>
      <color rgb="FFFF0000"/>
      <name val="Calibri"/>
      <family val="2"/>
      <charset val="1"/>
    </font>
    <font>
      <sz val="8"/>
      <color rgb="FF000000"/>
      <name val="Arial"/>
      <charset val="1"/>
    </font>
    <font>
      <sz val="11"/>
      <color rgb="FF000000"/>
      <name val="Calibri"/>
      <family val="2"/>
      <charset val="1"/>
    </font>
    <font>
      <b/>
      <sz val="11"/>
      <color theme="1"/>
      <name val="Calibri"/>
      <family val="2"/>
      <scheme val="minor"/>
    </font>
    <font>
      <b/>
      <sz val="24"/>
      <color theme="1"/>
      <name val="Calibri"/>
      <family val="2"/>
      <scheme val="minor"/>
    </font>
    <font>
      <sz val="18"/>
      <color theme="1"/>
      <name val="Calibri"/>
      <family val="2"/>
      <scheme val="minor"/>
    </font>
    <font>
      <b/>
      <sz val="18"/>
      <color theme="1"/>
      <name val="Calibri"/>
      <family val="2"/>
      <scheme val="minor"/>
    </font>
    <font>
      <sz val="20"/>
      <color theme="1"/>
      <name val="Calibri"/>
      <family val="2"/>
      <scheme val="minor"/>
    </font>
    <font>
      <u/>
      <sz val="20"/>
      <color theme="10"/>
      <name val="Calibri"/>
      <family val="2"/>
      <scheme val="minor"/>
    </font>
    <font>
      <b/>
      <sz val="20"/>
      <color theme="1"/>
      <name val="Calibri"/>
      <family val="2"/>
      <scheme val="minor"/>
    </font>
    <font>
      <b/>
      <sz val="9"/>
      <color indexed="81"/>
      <name val="Tahoma"/>
      <family val="2"/>
    </font>
    <font>
      <sz val="14"/>
      <color rgb="FF000000"/>
      <name val="Calibri"/>
      <family val="2"/>
    </font>
    <font>
      <sz val="16"/>
      <color rgb="FF000000"/>
      <name val="Calibri"/>
      <family val="2"/>
    </font>
  </fonts>
  <fills count="29">
    <fill>
      <patternFill patternType="none"/>
    </fill>
    <fill>
      <patternFill patternType="gray125"/>
    </fill>
    <fill>
      <patternFill patternType="solid">
        <fgColor rgb="FF8FAADC"/>
        <bgColor rgb="FFA1B8E1"/>
      </patternFill>
    </fill>
    <fill>
      <patternFill patternType="solid">
        <fgColor rgb="FFF4B183"/>
        <bgColor rgb="FFFFD966"/>
      </patternFill>
    </fill>
    <fill>
      <patternFill patternType="solid">
        <fgColor rgb="FFC9C9C9"/>
        <bgColor rgb="FFD9D9D9"/>
      </patternFill>
    </fill>
    <fill>
      <patternFill patternType="solid">
        <fgColor rgb="FFFFD966"/>
        <bgColor rgb="FFFFE699"/>
      </patternFill>
    </fill>
    <fill>
      <patternFill patternType="solid">
        <fgColor rgb="FF9DC3E6"/>
        <bgColor rgb="FFA1B8E1"/>
      </patternFill>
    </fill>
    <fill>
      <patternFill patternType="solid">
        <fgColor rgb="FFA9D18E"/>
        <bgColor rgb="FFC5E0B4"/>
      </patternFill>
    </fill>
    <fill>
      <patternFill patternType="solid">
        <fgColor rgb="FFFFEB9C"/>
        <bgColor rgb="FFFFE699"/>
      </patternFill>
    </fill>
    <fill>
      <patternFill patternType="solid">
        <fgColor rgb="FFFFFF00"/>
        <bgColor rgb="FFFFD966"/>
      </patternFill>
    </fill>
    <fill>
      <patternFill patternType="solid">
        <fgColor rgb="FF00B0F0"/>
        <bgColor rgb="FF008080"/>
      </patternFill>
    </fill>
    <fill>
      <patternFill patternType="solid">
        <fgColor rgb="FFED7D31"/>
        <bgColor rgb="FFBF9000"/>
      </patternFill>
    </fill>
    <fill>
      <patternFill patternType="solid">
        <fgColor rgb="FFFFFFFF"/>
        <bgColor rgb="FFE2F0D9"/>
      </patternFill>
    </fill>
    <fill>
      <patternFill patternType="solid">
        <fgColor rgb="FFE7E6E6"/>
        <bgColor rgb="FFDAE3F3"/>
      </patternFill>
    </fill>
    <fill>
      <patternFill patternType="solid">
        <fgColor rgb="FFFFC000"/>
        <bgColor rgb="FFFFD966"/>
      </patternFill>
    </fill>
    <fill>
      <patternFill patternType="solid">
        <fgColor rgb="FFDAE3F3"/>
        <bgColor rgb="FFD6DCE5"/>
      </patternFill>
    </fill>
    <fill>
      <patternFill patternType="solid">
        <fgColor rgb="FFC5E0B4"/>
        <bgColor rgb="FFD9D9D9"/>
      </patternFill>
    </fill>
    <fill>
      <patternFill patternType="solid">
        <fgColor rgb="FFFF0000"/>
        <bgColor rgb="FF993300"/>
      </patternFill>
    </fill>
    <fill>
      <patternFill patternType="solid">
        <fgColor rgb="FF92D050"/>
        <bgColor rgb="FFA9D18E"/>
      </patternFill>
    </fill>
    <fill>
      <patternFill patternType="solid">
        <fgColor rgb="FFD6DCE5"/>
        <bgColor rgb="FFD9D9D9"/>
      </patternFill>
    </fill>
    <fill>
      <patternFill patternType="solid">
        <fgColor rgb="FFE2F0D9"/>
        <bgColor rgb="FFE7E6E6"/>
      </patternFill>
    </fill>
    <fill>
      <patternFill patternType="solid">
        <fgColor rgb="FFBF9000"/>
        <bgColor rgb="FFED7D31"/>
      </patternFill>
    </fill>
    <fill>
      <patternFill patternType="solid">
        <fgColor rgb="FFFFE699"/>
        <bgColor rgb="FFFFEB9C"/>
      </patternFill>
    </fill>
    <fill>
      <patternFill patternType="solid">
        <fgColor rgb="FFFFFF00"/>
        <bgColor indexed="64"/>
      </patternFill>
    </fill>
    <fill>
      <patternFill patternType="solid">
        <fgColor rgb="FFFF0000"/>
        <bgColor rgb="FFFFD966"/>
      </patternFill>
    </fill>
    <fill>
      <patternFill patternType="solid">
        <fgColor theme="5"/>
        <bgColor rgb="FFA9D18E"/>
      </patternFill>
    </fill>
    <fill>
      <patternFill patternType="solid">
        <fgColor theme="5"/>
        <bgColor rgb="FFE2F0D9"/>
      </patternFill>
    </fill>
    <fill>
      <patternFill patternType="solid">
        <fgColor theme="7" tint="0.59999389629810485"/>
        <bgColor rgb="FFFFD966"/>
      </patternFill>
    </fill>
    <fill>
      <patternFill patternType="solid">
        <fgColor theme="7" tint="0.59999389629810485"/>
        <bgColor indexed="64"/>
      </patternFill>
    </fill>
  </fills>
  <borders count="32">
    <border>
      <left/>
      <right/>
      <top/>
      <bottom/>
      <diagonal/>
    </border>
    <border>
      <left/>
      <right/>
      <top/>
      <bottom style="medium">
        <color rgb="FF8FAADC"/>
      </bottom>
      <diagonal/>
    </border>
    <border>
      <left/>
      <right/>
      <top/>
      <bottom style="thick">
        <color rgb="FFA1B8E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top/>
      <bottom style="double">
        <color rgb="FFA6A6A6"/>
      </bottom>
      <diagonal/>
    </border>
    <border>
      <left style="thin">
        <color rgb="FF222A35"/>
      </left>
      <right/>
      <top style="thin">
        <color rgb="FF222A35"/>
      </top>
      <bottom style="thin">
        <color rgb="FF222A35"/>
      </bottom>
      <diagonal/>
    </border>
    <border>
      <left/>
      <right/>
      <top style="thin">
        <color rgb="FF222A35"/>
      </top>
      <bottom style="thin">
        <color rgb="FF222A35"/>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rgb="FFED7D3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8">
    <xf numFmtId="0" fontId="0" fillId="0" borderId="0"/>
    <xf numFmtId="164" fontId="31" fillId="0" borderId="0" applyBorder="0" applyProtection="0"/>
    <xf numFmtId="166" fontId="31" fillId="0" borderId="0" applyBorder="0" applyProtection="0"/>
    <xf numFmtId="0" fontId="7" fillId="0" borderId="0" applyBorder="0" applyProtection="0"/>
    <xf numFmtId="0" fontId="1" fillId="2" borderId="0" applyBorder="0" applyProtection="0"/>
    <xf numFmtId="0" fontId="1" fillId="3" borderId="0" applyBorder="0" applyProtection="0"/>
    <xf numFmtId="0" fontId="1" fillId="4" borderId="0" applyBorder="0" applyProtection="0"/>
    <xf numFmtId="0" fontId="1" fillId="5" borderId="0" applyBorder="0" applyProtection="0"/>
    <xf numFmtId="0" fontId="1" fillId="6" borderId="0" applyBorder="0" applyProtection="0"/>
    <xf numFmtId="0" fontId="1" fillId="7" borderId="0" applyBorder="0" applyProtection="0"/>
    <xf numFmtId="164" fontId="31" fillId="0" borderId="0" applyBorder="0" applyProtection="0"/>
    <xf numFmtId="0" fontId="2" fillId="8" borderId="0" applyBorder="0" applyProtection="0"/>
    <xf numFmtId="0" fontId="3" fillId="0" borderId="0"/>
    <xf numFmtId="0" fontId="3" fillId="0" borderId="0"/>
    <xf numFmtId="0" fontId="3" fillId="0" borderId="0"/>
    <xf numFmtId="0" fontId="8" fillId="0" borderId="1" applyProtection="0"/>
    <xf numFmtId="0" fontId="16" fillId="0" borderId="2" applyProtection="0"/>
    <xf numFmtId="0" fontId="8" fillId="0" borderId="0" applyBorder="0" applyProtection="0"/>
  </cellStyleXfs>
  <cellXfs count="178">
    <xf numFmtId="0" fontId="0" fillId="0" borderId="0" xfId="0"/>
    <xf numFmtId="0" fontId="6" fillId="0" borderId="0" xfId="0" applyFont="1"/>
    <xf numFmtId="0" fontId="0" fillId="0" borderId="7" xfId="0" applyBorder="1"/>
    <xf numFmtId="0" fontId="0" fillId="0" borderId="6" xfId="0" applyBorder="1"/>
    <xf numFmtId="0" fontId="0" fillId="0" borderId="7" xfId="0" applyBorder="1" applyAlignment="1">
      <alignment wrapText="1"/>
    </xf>
    <xf numFmtId="49" fontId="0" fillId="0" borderId="7" xfId="0" applyNumberFormat="1" applyBorder="1"/>
    <xf numFmtId="0" fontId="0" fillId="0" borderId="9" xfId="0" applyBorder="1"/>
    <xf numFmtId="0" fontId="0" fillId="0" borderId="10" xfId="0" applyBorder="1"/>
    <xf numFmtId="3" fontId="9" fillId="11" borderId="13" xfId="15" applyNumberFormat="1" applyFont="1" applyFill="1" applyBorder="1" applyAlignment="1" applyProtection="1">
      <alignment vertical="center"/>
    </xf>
    <xf numFmtId="0" fontId="5" fillId="11" borderId="0" xfId="0" applyFont="1" applyFill="1"/>
    <xf numFmtId="0" fontId="5" fillId="11" borderId="0" xfId="0" applyFont="1" applyFill="1" applyAlignment="1">
      <alignment horizontal="right"/>
    </xf>
    <xf numFmtId="3" fontId="9" fillId="11" borderId="13" xfId="15" applyNumberFormat="1" applyFont="1" applyFill="1" applyBorder="1" applyAlignment="1" applyProtection="1">
      <alignment horizontal="left" vertical="center"/>
    </xf>
    <xf numFmtId="0" fontId="5" fillId="12" borderId="0" xfId="0" applyFont="1" applyFill="1"/>
    <xf numFmtId="0" fontId="5" fillId="0" borderId="0" xfId="0" applyFont="1"/>
    <xf numFmtId="0" fontId="10" fillId="12" borderId="13" xfId="15" applyFont="1" applyFill="1" applyBorder="1" applyAlignment="1" applyProtection="1">
      <alignment vertical="center"/>
    </xf>
    <xf numFmtId="0" fontId="4" fillId="12" borderId="0" xfId="0" applyFont="1" applyFill="1"/>
    <xf numFmtId="0" fontId="4" fillId="0" borderId="0" xfId="0" applyFont="1"/>
    <xf numFmtId="0" fontId="0" fillId="12" borderId="0" xfId="0" applyFill="1"/>
    <xf numFmtId="0" fontId="11" fillId="12" borderId="14" xfId="0" applyFont="1" applyFill="1" applyBorder="1"/>
    <xf numFmtId="3" fontId="12" fillId="13" borderId="13" xfId="15" applyNumberFormat="1" applyFont="1" applyFill="1" applyBorder="1" applyAlignment="1" applyProtection="1">
      <alignment vertical="center"/>
    </xf>
    <xf numFmtId="0" fontId="11" fillId="12" borderId="15" xfId="0" applyFont="1" applyFill="1" applyBorder="1"/>
    <xf numFmtId="0" fontId="8" fillId="12" borderId="0" xfId="15" applyFill="1" applyBorder="1" applyAlignment="1" applyProtection="1">
      <alignment horizontal="center" vertical="center"/>
    </xf>
    <xf numFmtId="0" fontId="12" fillId="12" borderId="13" xfId="15" applyFont="1" applyFill="1" applyBorder="1" applyAlignment="1" applyProtection="1">
      <alignment horizontal="left" vertical="center"/>
    </xf>
    <xf numFmtId="0" fontId="12" fillId="12" borderId="13" xfId="15" applyFont="1" applyFill="1" applyBorder="1" applyAlignment="1" applyProtection="1">
      <alignment vertical="center"/>
    </xf>
    <xf numFmtId="0" fontId="8" fillId="12" borderId="13" xfId="15" applyFill="1" applyBorder="1" applyAlignment="1" applyProtection="1">
      <alignment vertical="center"/>
    </xf>
    <xf numFmtId="3" fontId="13" fillId="14" borderId="13" xfId="15" applyNumberFormat="1" applyFont="1" applyFill="1" applyBorder="1" applyAlignment="1" applyProtection="1">
      <alignment vertical="center"/>
    </xf>
    <xf numFmtId="0" fontId="12" fillId="0" borderId="13" xfId="15" applyFont="1" applyBorder="1" applyAlignment="1" applyProtection="1">
      <alignment vertical="center"/>
    </xf>
    <xf numFmtId="0" fontId="4" fillId="12" borderId="0" xfId="0" applyFont="1" applyFill="1" applyAlignment="1">
      <alignment horizontal="center"/>
    </xf>
    <xf numFmtId="0" fontId="4" fillId="12" borderId="0" xfId="0" applyFont="1" applyFill="1" applyAlignment="1">
      <alignment horizontal="left"/>
    </xf>
    <xf numFmtId="166" fontId="17" fillId="12" borderId="0" xfId="16" applyNumberFormat="1" applyFont="1" applyFill="1" applyBorder="1" applyAlignment="1" applyProtection="1">
      <alignment horizontal="center" vertical="center"/>
    </xf>
    <xf numFmtId="0" fontId="18" fillId="12" borderId="0" xfId="17" applyFont="1" applyFill="1" applyBorder="1" applyAlignment="1" applyProtection="1">
      <alignment horizontal="center" vertical="center"/>
    </xf>
    <xf numFmtId="0" fontId="0" fillId="12" borderId="0" xfId="0" applyFill="1" applyAlignment="1">
      <alignment horizontal="center"/>
    </xf>
    <xf numFmtId="0" fontId="8" fillId="12" borderId="0" xfId="15" applyFill="1" applyBorder="1" applyAlignment="1" applyProtection="1">
      <alignment vertical="center"/>
    </xf>
    <xf numFmtId="0" fontId="19" fillId="12" borderId="0" xfId="0" applyFont="1" applyFill="1"/>
    <xf numFmtId="0" fontId="19" fillId="12" borderId="12" xfId="0" applyFont="1" applyFill="1" applyBorder="1"/>
    <xf numFmtId="0" fontId="19" fillId="12" borderId="18" xfId="0" applyFont="1" applyFill="1" applyBorder="1"/>
    <xf numFmtId="0" fontId="0" fillId="0" borderId="19" xfId="0" applyBorder="1"/>
    <xf numFmtId="0" fontId="22" fillId="12" borderId="20" xfId="15" applyFont="1" applyFill="1" applyBorder="1" applyAlignment="1" applyProtection="1">
      <alignment horizontal="center" vertical="center"/>
    </xf>
    <xf numFmtId="0" fontId="19" fillId="12" borderId="0" xfId="0" applyFont="1" applyFill="1" applyAlignment="1">
      <alignment horizontal="center"/>
    </xf>
    <xf numFmtId="0" fontId="19" fillId="12" borderId="21" xfId="0" applyFont="1" applyFill="1" applyBorder="1" applyAlignment="1">
      <alignment horizontal="center"/>
    </xf>
    <xf numFmtId="0" fontId="0" fillId="12" borderId="19" xfId="0" applyFill="1" applyBorder="1"/>
    <xf numFmtId="0" fontId="6" fillId="12" borderId="0" xfId="0" applyFont="1" applyFill="1" applyAlignment="1">
      <alignment horizontal="center"/>
    </xf>
    <xf numFmtId="0" fontId="0" fillId="12" borderId="21" xfId="0" applyFill="1" applyBorder="1"/>
    <xf numFmtId="0" fontId="8" fillId="12" borderId="19" xfId="15" applyFill="1" applyBorder="1" applyAlignment="1" applyProtection="1">
      <alignment vertical="center"/>
    </xf>
    <xf numFmtId="167" fontId="23" fillId="14" borderId="0" xfId="0" applyNumberFormat="1" applyFont="1" applyFill="1"/>
    <xf numFmtId="0" fontId="24" fillId="14" borderId="0" xfId="0" applyFont="1" applyFill="1"/>
    <xf numFmtId="0" fontId="0" fillId="14" borderId="21" xfId="0" applyFill="1" applyBorder="1"/>
    <xf numFmtId="165" fontId="14" fillId="14" borderId="0" xfId="1" applyNumberFormat="1" applyFont="1" applyFill="1" applyBorder="1" applyAlignment="1" applyProtection="1">
      <alignment vertical="center"/>
    </xf>
    <xf numFmtId="0" fontId="0" fillId="12" borderId="0" xfId="0" applyFill="1" applyAlignment="1">
      <alignment horizontal="left"/>
    </xf>
    <xf numFmtId="168" fontId="25" fillId="9" borderId="0" xfId="0" applyNumberFormat="1" applyFont="1" applyFill="1" applyAlignment="1">
      <alignment horizontal="left"/>
    </xf>
    <xf numFmtId="0" fontId="12" fillId="12" borderId="19" xfId="15" applyFont="1" applyFill="1" applyBorder="1" applyAlignment="1" applyProtection="1">
      <alignment horizontal="left" vertical="center"/>
    </xf>
    <xf numFmtId="3" fontId="0" fillId="13" borderId="0" xfId="0" applyNumberFormat="1" applyFill="1"/>
    <xf numFmtId="166" fontId="31" fillId="12" borderId="0" xfId="2" applyFill="1" applyBorder="1" applyAlignment="1" applyProtection="1">
      <alignment horizontal="center"/>
    </xf>
    <xf numFmtId="3" fontId="12" fillId="12" borderId="21" xfId="15" applyNumberFormat="1" applyFont="1" applyFill="1" applyBorder="1" applyAlignment="1" applyProtection="1">
      <alignment vertical="center"/>
    </xf>
    <xf numFmtId="3" fontId="12" fillId="12" borderId="0" xfId="15" applyNumberFormat="1" applyFont="1" applyFill="1" applyBorder="1" applyAlignment="1" applyProtection="1">
      <alignment vertical="center"/>
    </xf>
    <xf numFmtId="169" fontId="0" fillId="12" borderId="0" xfId="0" applyNumberFormat="1" applyFill="1"/>
    <xf numFmtId="0" fontId="5" fillId="12" borderId="0" xfId="0" applyFont="1" applyFill="1" applyAlignment="1">
      <alignment horizontal="center" vertical="center"/>
    </xf>
    <xf numFmtId="165" fontId="31" fillId="12" borderId="0" xfId="1" applyNumberFormat="1" applyFill="1" applyBorder="1" applyAlignment="1" applyProtection="1">
      <alignment vertical="top"/>
    </xf>
    <xf numFmtId="170" fontId="25" fillId="12" borderId="0" xfId="0" applyNumberFormat="1" applyFont="1" applyFill="1"/>
    <xf numFmtId="168" fontId="4" fillId="9" borderId="0" xfId="0" applyNumberFormat="1" applyFont="1" applyFill="1" applyAlignment="1">
      <alignment horizontal="center" vertical="center" wrapText="1"/>
    </xf>
    <xf numFmtId="168" fontId="4" fillId="9" borderId="21" xfId="0" applyNumberFormat="1" applyFont="1" applyFill="1" applyBorder="1" applyAlignment="1">
      <alignment horizontal="center" vertical="center" wrapText="1"/>
    </xf>
    <xf numFmtId="167" fontId="23" fillId="16" borderId="0" xfId="0" applyNumberFormat="1" applyFont="1" applyFill="1"/>
    <xf numFmtId="0" fontId="24" fillId="16" borderId="0" xfId="0" applyFont="1" applyFill="1"/>
    <xf numFmtId="0" fontId="0" fillId="16" borderId="21" xfId="0" applyFill="1" applyBorder="1"/>
    <xf numFmtId="165" fontId="23" fillId="16" borderId="0" xfId="1" applyNumberFormat="1" applyFont="1" applyFill="1" applyBorder="1" applyProtection="1"/>
    <xf numFmtId="168" fontId="4" fillId="17" borderId="0" xfId="0" applyNumberFormat="1" applyFont="1" applyFill="1" applyAlignment="1">
      <alignment horizontal="center" vertical="center" wrapText="1"/>
    </xf>
    <xf numFmtId="168" fontId="4" fillId="17" borderId="21" xfId="0" applyNumberFormat="1" applyFont="1" applyFill="1" applyBorder="1" applyAlignment="1">
      <alignment horizontal="center" vertical="center" wrapText="1"/>
    </xf>
    <xf numFmtId="168" fontId="25" fillId="17" borderId="0" xfId="0" applyNumberFormat="1" applyFont="1" applyFill="1" applyAlignment="1">
      <alignment horizontal="left"/>
    </xf>
    <xf numFmtId="168" fontId="4" fillId="12" borderId="0" xfId="0" applyNumberFormat="1" applyFont="1" applyFill="1" applyAlignment="1">
      <alignment horizontal="center" vertical="center" wrapText="1"/>
    </xf>
    <xf numFmtId="168" fontId="4" fillId="12" borderId="21" xfId="0" applyNumberFormat="1" applyFont="1" applyFill="1" applyBorder="1" applyAlignment="1">
      <alignment horizontal="center" vertical="center" wrapText="1"/>
    </xf>
    <xf numFmtId="167" fontId="23" fillId="18" borderId="0" xfId="0" applyNumberFormat="1" applyFont="1" applyFill="1"/>
    <xf numFmtId="0" fontId="24" fillId="18" borderId="0" xfId="0" applyFont="1" applyFill="1"/>
    <xf numFmtId="0" fontId="0" fillId="18" borderId="21" xfId="0" applyFill="1" applyBorder="1"/>
    <xf numFmtId="165" fontId="23" fillId="18" borderId="0" xfId="1" applyNumberFormat="1" applyFont="1" applyFill="1" applyBorder="1" applyProtection="1"/>
    <xf numFmtId="0" fontId="24" fillId="12" borderId="0" xfId="0" applyFont="1" applyFill="1" applyAlignment="1">
      <alignment horizontal="left"/>
    </xf>
    <xf numFmtId="0" fontId="12" fillId="12" borderId="22" xfId="15" applyFont="1" applyFill="1" applyBorder="1" applyAlignment="1" applyProtection="1">
      <alignment horizontal="left" vertical="center"/>
    </xf>
    <xf numFmtId="3" fontId="13" fillId="14" borderId="23" xfId="15" applyNumberFormat="1" applyFont="1" applyFill="1" applyBorder="1" applyAlignment="1" applyProtection="1">
      <alignment vertical="center"/>
    </xf>
    <xf numFmtId="0" fontId="0" fillId="12" borderId="23" xfId="0" applyFill="1" applyBorder="1"/>
    <xf numFmtId="3" fontId="13" fillId="14" borderId="24" xfId="15" applyNumberFormat="1" applyFont="1" applyFill="1" applyBorder="1" applyAlignment="1" applyProtection="1">
      <alignment vertical="center"/>
    </xf>
    <xf numFmtId="0" fontId="27" fillId="12" borderId="19" xfId="0" applyFont="1" applyFill="1" applyBorder="1"/>
    <xf numFmtId="167" fontId="23" fillId="18" borderId="0" xfId="1" applyNumberFormat="1" applyFont="1" applyFill="1" applyBorder="1" applyProtection="1"/>
    <xf numFmtId="0" fontId="12" fillId="0" borderId="0" xfId="15" applyFont="1" applyBorder="1" applyAlignment="1" applyProtection="1">
      <alignment horizontal="left" vertical="center"/>
    </xf>
    <xf numFmtId="3" fontId="0" fillId="0" borderId="0" xfId="0" applyNumberFormat="1"/>
    <xf numFmtId="166" fontId="31" fillId="0" borderId="0" xfId="2" applyBorder="1" applyAlignment="1" applyProtection="1">
      <alignment horizontal="center"/>
    </xf>
    <xf numFmtId="3" fontId="12" fillId="0" borderId="0" xfId="15" applyNumberFormat="1" applyFont="1" applyBorder="1" applyAlignment="1" applyProtection="1">
      <alignment vertical="center"/>
    </xf>
    <xf numFmtId="167" fontId="24" fillId="3" borderId="0" xfId="0" applyNumberFormat="1" applyFont="1" applyFill="1"/>
    <xf numFmtId="0" fontId="24" fillId="3" borderId="0" xfId="0" applyFont="1" applyFill="1"/>
    <xf numFmtId="0" fontId="0" fillId="3" borderId="21" xfId="0" applyFill="1" applyBorder="1"/>
    <xf numFmtId="165" fontId="24" fillId="3" borderId="0" xfId="1" applyNumberFormat="1" applyFont="1" applyFill="1" applyBorder="1" applyProtection="1"/>
    <xf numFmtId="0" fontId="0" fillId="12" borderId="0" xfId="0" applyFill="1" applyAlignment="1">
      <alignment vertical="top"/>
    </xf>
    <xf numFmtId="3" fontId="13" fillId="12" borderId="0" xfId="15" applyNumberFormat="1" applyFont="1" applyFill="1" applyBorder="1" applyAlignment="1" applyProtection="1">
      <alignment vertical="center"/>
    </xf>
    <xf numFmtId="0" fontId="28" fillId="19" borderId="0" xfId="0" applyFont="1" applyFill="1"/>
    <xf numFmtId="166" fontId="29" fillId="19" borderId="0" xfId="2" applyFont="1" applyFill="1" applyBorder="1" applyAlignment="1" applyProtection="1">
      <alignment horizontal="center"/>
    </xf>
    <xf numFmtId="0" fontId="0" fillId="12" borderId="22" xfId="0" applyFill="1" applyBorder="1"/>
    <xf numFmtId="0" fontId="6" fillId="12" borderId="23" xfId="0" applyFont="1" applyFill="1" applyBorder="1" applyAlignment="1">
      <alignment horizontal="center"/>
    </xf>
    <xf numFmtId="0" fontId="0" fillId="12" borderId="24" xfId="0" applyFill="1" applyBorder="1"/>
    <xf numFmtId="0" fontId="12" fillId="12" borderId="0" xfId="15" applyFont="1" applyFill="1" applyBorder="1" applyAlignment="1" applyProtection="1">
      <alignment horizontal="left" vertical="center"/>
    </xf>
    <xf numFmtId="0" fontId="0" fillId="0" borderId="0" xfId="0" applyAlignment="1">
      <alignment wrapText="1"/>
    </xf>
    <xf numFmtId="0" fontId="0" fillId="18" borderId="7" xfId="0" applyFill="1" applyBorder="1" applyAlignment="1">
      <alignment vertical="center" wrapText="1"/>
    </xf>
    <xf numFmtId="0" fontId="0" fillId="20" borderId="7" xfId="0" applyFill="1" applyBorder="1" applyAlignment="1">
      <alignment vertical="center" wrapText="1"/>
    </xf>
    <xf numFmtId="0" fontId="0" fillId="0" borderId="7" xfId="0" applyBorder="1" applyAlignment="1">
      <alignment vertical="center" wrapText="1"/>
    </xf>
    <xf numFmtId="0" fontId="0" fillId="15" borderId="7" xfId="0" applyFill="1" applyBorder="1" applyAlignment="1">
      <alignment vertical="center" wrapText="1"/>
    </xf>
    <xf numFmtId="0" fontId="0" fillId="21" borderId="7" xfId="0" applyFill="1" applyBorder="1" applyAlignment="1">
      <alignment vertical="center" wrapText="1"/>
    </xf>
    <xf numFmtId="0" fontId="0" fillId="22" borderId="7" xfId="0" applyFill="1" applyBorder="1" applyAlignment="1">
      <alignment vertical="center" wrapText="1"/>
    </xf>
    <xf numFmtId="0" fontId="0" fillId="22" borderId="25" xfId="0" applyFill="1" applyBorder="1" applyAlignment="1">
      <alignment vertical="center" wrapText="1"/>
    </xf>
    <xf numFmtId="0" fontId="0" fillId="0" borderId="7" xfId="0" applyBorder="1" applyAlignment="1">
      <alignment vertical="center"/>
    </xf>
    <xf numFmtId="49" fontId="30" fillId="0" borderId="0" xfId="0" applyNumberFormat="1" applyFont="1"/>
    <xf numFmtId="0" fontId="0" fillId="0" borderId="0" xfId="0" applyAlignment="1">
      <alignment vertical="center"/>
    </xf>
    <xf numFmtId="0" fontId="0" fillId="9" borderId="0" xfId="0" applyFill="1"/>
    <xf numFmtId="0" fontId="19" fillId="0" borderId="0" xfId="0" applyFont="1"/>
    <xf numFmtId="0" fontId="32" fillId="0" borderId="0" xfId="0" applyFont="1"/>
    <xf numFmtId="172" fontId="0" fillId="0" borderId="0" xfId="1" applyNumberFormat="1" applyFont="1"/>
    <xf numFmtId="172" fontId="0" fillId="0" borderId="7" xfId="1" applyNumberFormat="1" applyFont="1" applyBorder="1"/>
    <xf numFmtId="172" fontId="0" fillId="0" borderId="8" xfId="1" applyNumberFormat="1" applyFont="1" applyBorder="1"/>
    <xf numFmtId="172" fontId="0" fillId="0" borderId="7" xfId="1" applyNumberFormat="1" applyFont="1" applyBorder="1" applyAlignment="1">
      <alignment wrapText="1"/>
    </xf>
    <xf numFmtId="172" fontId="0" fillId="0" borderId="8" xfId="1" applyNumberFormat="1" applyFont="1" applyBorder="1" applyAlignment="1">
      <alignment wrapText="1"/>
    </xf>
    <xf numFmtId="0" fontId="7" fillId="0" borderId="7" xfId="3" applyBorder="1"/>
    <xf numFmtId="172" fontId="7" fillId="0" borderId="8" xfId="3" applyNumberFormat="1" applyBorder="1"/>
    <xf numFmtId="172" fontId="0" fillId="0" borderId="10" xfId="1" applyNumberFormat="1" applyFont="1" applyBorder="1"/>
    <xf numFmtId="0" fontId="7" fillId="0" borderId="10" xfId="3" applyBorder="1"/>
    <xf numFmtId="172" fontId="7" fillId="0" borderId="11" xfId="3" applyNumberFormat="1" applyBorder="1"/>
    <xf numFmtId="172" fontId="34" fillId="23" borderId="4" xfId="1" applyNumberFormat="1" applyFont="1" applyFill="1" applyBorder="1"/>
    <xf numFmtId="172" fontId="34" fillId="23" borderId="7" xfId="1" applyNumberFormat="1" applyFont="1" applyFill="1" applyBorder="1"/>
    <xf numFmtId="173" fontId="34" fillId="23" borderId="7" xfId="1" applyNumberFormat="1" applyFont="1" applyFill="1" applyBorder="1"/>
    <xf numFmtId="168" fontId="25" fillId="24" borderId="0" xfId="0" applyNumberFormat="1" applyFont="1" applyFill="1" applyAlignment="1">
      <alignment horizontal="left"/>
    </xf>
    <xf numFmtId="167" fontId="23" fillId="25" borderId="0" xfId="1" applyNumberFormat="1" applyFont="1" applyFill="1" applyBorder="1" applyProtection="1"/>
    <xf numFmtId="0" fontId="40" fillId="26" borderId="0" xfId="0" applyFont="1" applyFill="1" applyAlignment="1">
      <alignment horizontal="left" vertical="center"/>
    </xf>
    <xf numFmtId="0" fontId="0" fillId="26" borderId="21" xfId="0" applyFill="1" applyBorder="1"/>
    <xf numFmtId="165" fontId="23" fillId="26" borderId="0" xfId="1" applyNumberFormat="1" applyFont="1" applyFill="1" applyBorder="1" applyAlignment="1" applyProtection="1">
      <alignment vertical="top"/>
    </xf>
    <xf numFmtId="0" fontId="6" fillId="0" borderId="0" xfId="0" applyFont="1" applyAlignment="1">
      <alignment horizontal="center"/>
    </xf>
    <xf numFmtId="0" fontId="6" fillId="0" borderId="21" xfId="0" applyFont="1" applyBorder="1" applyAlignment="1">
      <alignment horizontal="center"/>
    </xf>
    <xf numFmtId="167" fontId="24" fillId="27" borderId="0" xfId="0" applyNumberFormat="1" applyFont="1" applyFill="1"/>
    <xf numFmtId="0" fontId="40" fillId="27" borderId="0" xfId="0" applyFont="1" applyFill="1" applyAlignment="1">
      <alignment horizontal="left"/>
    </xf>
    <xf numFmtId="0" fontId="6" fillId="27" borderId="21" xfId="0" applyFont="1" applyFill="1" applyBorder="1" applyAlignment="1">
      <alignment horizontal="center"/>
    </xf>
    <xf numFmtId="0" fontId="41" fillId="12" borderId="19" xfId="0" applyFont="1" applyFill="1" applyBorder="1"/>
    <xf numFmtId="0" fontId="23" fillId="12" borderId="19" xfId="0" applyFont="1" applyFill="1" applyBorder="1"/>
    <xf numFmtId="0" fontId="4" fillId="12" borderId="19" xfId="0" applyFont="1" applyFill="1" applyBorder="1"/>
    <xf numFmtId="174" fontId="34" fillId="23" borderId="10" xfId="1" applyNumberFormat="1" applyFont="1" applyFill="1" applyBorder="1"/>
    <xf numFmtId="165" fontId="24" fillId="28" borderId="0" xfId="1" applyNumberFormat="1" applyFont="1" applyFill="1"/>
    <xf numFmtId="165" fontId="31" fillId="0" borderId="0" xfId="1" applyNumberFormat="1"/>
    <xf numFmtId="165" fontId="0" fillId="0" borderId="0" xfId="0" applyNumberFormat="1"/>
    <xf numFmtId="166" fontId="31" fillId="0" borderId="0" xfId="2"/>
    <xf numFmtId="0" fontId="34" fillId="0" borderId="9" xfId="0" applyFont="1" applyBorder="1" applyAlignment="1">
      <alignment horizontal="center"/>
    </xf>
    <xf numFmtId="0" fontId="34" fillId="0" borderId="10" xfId="0" applyFont="1" applyBorder="1" applyAlignment="1">
      <alignment horizontal="center"/>
    </xf>
    <xf numFmtId="0" fontId="34" fillId="0" borderId="11" xfId="0" applyFont="1" applyBorder="1" applyAlignment="1">
      <alignment horizontal="center"/>
    </xf>
    <xf numFmtId="0" fontId="34" fillId="0" borderId="6" xfId="0" applyFont="1" applyBorder="1" applyAlignment="1">
      <alignment horizontal="center"/>
    </xf>
    <xf numFmtId="0" fontId="34" fillId="0" borderId="7" xfId="0" applyFont="1" applyBorder="1" applyAlignment="1">
      <alignment horizontal="center"/>
    </xf>
    <xf numFmtId="0" fontId="34" fillId="0" borderId="8" xfId="0" applyFont="1" applyBorder="1" applyAlignment="1">
      <alignment horizontal="center"/>
    </xf>
    <xf numFmtId="0" fontId="34" fillId="0" borderId="3" xfId="0" applyFont="1" applyBorder="1" applyAlignment="1">
      <alignment horizontal="center"/>
    </xf>
    <xf numFmtId="0" fontId="34" fillId="0" borderId="4" xfId="0" applyFont="1" applyBorder="1" applyAlignment="1">
      <alignment horizontal="center"/>
    </xf>
    <xf numFmtId="0" fontId="34" fillId="0" borderId="5" xfId="0" applyFont="1" applyBorder="1" applyAlignment="1">
      <alignment horizontal="center"/>
    </xf>
    <xf numFmtId="0" fontId="33" fillId="0" borderId="0" xfId="0" applyFont="1" applyAlignment="1">
      <alignment horizontal="center"/>
    </xf>
    <xf numFmtId="0" fontId="0" fillId="0" borderId="0" xfId="0" applyAlignment="1">
      <alignment horizontal="center"/>
    </xf>
    <xf numFmtId="0" fontId="34" fillId="0" borderId="0" xfId="0" applyFont="1" applyAlignment="1">
      <alignment horizontal="center" wrapText="1"/>
    </xf>
    <xf numFmtId="0" fontId="34" fillId="0" borderId="0" xfId="0" applyFont="1" applyAlignment="1">
      <alignment horizontal="center"/>
    </xf>
    <xf numFmtId="0" fontId="35" fillId="0" borderId="0" xfId="0" applyFont="1" applyAlignment="1">
      <alignment horizontal="center" wrapText="1"/>
    </xf>
    <xf numFmtId="0" fontId="35" fillId="0" borderId="0" xfId="0" applyFont="1" applyAlignment="1">
      <alignment horizontal="center"/>
    </xf>
    <xf numFmtId="0" fontId="0" fillId="0" borderId="12" xfId="0" applyBorder="1" applyAlignment="1">
      <alignment horizontal="center"/>
    </xf>
    <xf numFmtId="0" fontId="38" fillId="0" borderId="0" xfId="0" applyFont="1" applyAlignment="1">
      <alignment horizontal="center"/>
    </xf>
    <xf numFmtId="0" fontId="36" fillId="0" borderId="26" xfId="0" applyFont="1" applyBorder="1" applyAlignment="1">
      <alignment horizontal="center"/>
    </xf>
    <xf numFmtId="0" fontId="36" fillId="0" borderId="27" xfId="0" applyFont="1" applyBorder="1" applyAlignment="1">
      <alignment horizontal="center"/>
    </xf>
    <xf numFmtId="0" fontId="36" fillId="0" borderId="28" xfId="0" applyFont="1" applyBorder="1" applyAlignment="1">
      <alignment horizontal="center"/>
    </xf>
    <xf numFmtId="0" fontId="7" fillId="0" borderId="29" xfId="3" applyBorder="1"/>
    <xf numFmtId="0" fontId="37" fillId="0" borderId="30" xfId="3" applyFont="1" applyBorder="1" applyAlignment="1">
      <alignment horizontal="center"/>
    </xf>
    <xf numFmtId="0" fontId="37" fillId="0" borderId="31" xfId="3" applyFont="1" applyBorder="1" applyAlignment="1">
      <alignment horizontal="center"/>
    </xf>
    <xf numFmtId="0" fontId="5" fillId="0" borderId="21" xfId="0" applyFont="1" applyBorder="1" applyAlignment="1">
      <alignment horizontal="center"/>
    </xf>
    <xf numFmtId="0" fontId="26" fillId="0" borderId="21" xfId="0" applyFont="1" applyBorder="1" applyAlignment="1">
      <alignment horizontal="center"/>
    </xf>
    <xf numFmtId="171" fontId="26" fillId="12" borderId="21" xfId="0" applyNumberFormat="1" applyFont="1" applyFill="1" applyBorder="1" applyAlignment="1">
      <alignment horizontal="center" vertical="center" wrapText="1"/>
    </xf>
    <xf numFmtId="168" fontId="26" fillId="12" borderId="21" xfId="0" applyNumberFormat="1" applyFont="1" applyFill="1" applyBorder="1" applyAlignment="1">
      <alignment horizontal="center" vertical="center" wrapText="1"/>
    </xf>
    <xf numFmtId="0" fontId="19" fillId="14" borderId="16" xfId="15" applyFont="1" applyFill="1" applyBorder="1" applyAlignment="1" applyProtection="1">
      <alignment horizontal="center" vertical="center" wrapText="1"/>
    </xf>
    <xf numFmtId="3" fontId="20" fillId="12" borderId="17" xfId="0" applyNumberFormat="1" applyFont="1" applyFill="1" applyBorder="1" applyAlignment="1">
      <alignment horizontal="center"/>
    </xf>
    <xf numFmtId="0" fontId="21" fillId="10" borderId="16" xfId="0" applyFont="1" applyFill="1" applyBorder="1" applyAlignment="1">
      <alignment horizontal="center" vertical="center"/>
    </xf>
    <xf numFmtId="0" fontId="4" fillId="12" borderId="21" xfId="0" applyFont="1" applyFill="1" applyBorder="1" applyAlignment="1">
      <alignment horizontal="center"/>
    </xf>
    <xf numFmtId="0" fontId="4" fillId="0" borderId="21" xfId="0" applyFont="1" applyBorder="1" applyAlignment="1">
      <alignment horizontal="center"/>
    </xf>
    <xf numFmtId="0" fontId="5" fillId="10" borderId="0" xfId="0" applyFont="1" applyFill="1" applyAlignment="1">
      <alignment horizontal="left"/>
    </xf>
    <xf numFmtId="0" fontId="5" fillId="11" borderId="0" xfId="0" applyFont="1" applyFill="1" applyAlignment="1">
      <alignment horizontal="center"/>
    </xf>
    <xf numFmtId="0" fontId="5" fillId="15" borderId="0" xfId="0" applyFont="1" applyFill="1" applyAlignment="1">
      <alignment horizontal="center"/>
    </xf>
    <xf numFmtId="166" fontId="15" fillId="15" borderId="0" xfId="2" applyFont="1" applyFill="1" applyBorder="1" applyAlignment="1" applyProtection="1">
      <alignment horizontal="center" vertical="center"/>
    </xf>
  </cellXfs>
  <cellStyles count="18">
    <cellStyle name="60 % - Accent1 2" xfId="4" xr:uid="{00000000-0005-0000-0000-000006000000}"/>
    <cellStyle name="60 % - Accent2 2" xfId="5" xr:uid="{00000000-0005-0000-0000-000007000000}"/>
    <cellStyle name="60 % - Accent3 2" xfId="6" xr:uid="{00000000-0005-0000-0000-000008000000}"/>
    <cellStyle name="60 % - Accent4 2" xfId="7" xr:uid="{00000000-0005-0000-0000-000009000000}"/>
    <cellStyle name="60 % - Accent5 2" xfId="8" xr:uid="{00000000-0005-0000-0000-00000A000000}"/>
    <cellStyle name="60 % - Accent6 2" xfId="9" xr:uid="{00000000-0005-0000-0000-00000B000000}"/>
    <cellStyle name="Excel Built-in Heading 2" xfId="16" xr:uid="{00000000-0005-0000-0000-000013000000}"/>
    <cellStyle name="Excel Built-in Heading 3" xfId="15" xr:uid="{00000000-0005-0000-0000-000012000000}"/>
    <cellStyle name="Excel Built-in Heading 4" xfId="17" xr:uid="{00000000-0005-0000-0000-000014000000}"/>
    <cellStyle name="Lien hypertexte" xfId="3" builtinId="8"/>
    <cellStyle name="Milliers" xfId="1" builtinId="3"/>
    <cellStyle name="Milliers 2" xfId="10" xr:uid="{00000000-0005-0000-0000-00000C000000}"/>
    <cellStyle name="Neutre 2" xfId="11" xr:uid="{00000000-0005-0000-0000-00000D000000}"/>
    <cellStyle name="Normal" xfId="0" builtinId="0"/>
    <cellStyle name="Normal 2" xfId="12" xr:uid="{00000000-0005-0000-0000-00000E000000}"/>
    <cellStyle name="Normal 3" xfId="13" xr:uid="{00000000-0005-0000-0000-00000F000000}"/>
    <cellStyle name="Normal 4" xfId="14" xr:uid="{00000000-0005-0000-0000-000010000000}"/>
    <cellStyle name="Pourcentage" xfId="2"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C5E0B4"/>
      <rgbColor rgb="FF800000"/>
      <rgbColor rgb="FF008000"/>
      <rgbColor rgb="FF000080"/>
      <rgbColor rgb="FF9C6500"/>
      <rgbColor rgb="FF800080"/>
      <rgbColor rgb="FF008080"/>
      <rgbColor rgb="FFC9C9C9"/>
      <rgbColor rgb="FFA6A6A6"/>
      <rgbColor rgb="FF8FAADC"/>
      <rgbColor rgb="FF993366"/>
      <rgbColor rgb="FFE7E6E6"/>
      <rgbColor rgb="FFDAE3F3"/>
      <rgbColor rgb="FF660066"/>
      <rgbColor rgb="FFA9D18E"/>
      <rgbColor rgb="FF0563C1"/>
      <rgbColor rgb="FFD6DCE5"/>
      <rgbColor rgb="FF000080"/>
      <rgbColor rgb="FFFF00FF"/>
      <rgbColor rgb="FFFFE699"/>
      <rgbColor rgb="FF00FFFF"/>
      <rgbColor rgb="FF800080"/>
      <rgbColor rgb="FF800000"/>
      <rgbColor rgb="FF008080"/>
      <rgbColor rgb="FF0000FF"/>
      <rgbColor rgb="FF00B0F0"/>
      <rgbColor rgb="FFD9D9D9"/>
      <rgbColor rgb="FFE2F0D9"/>
      <rgbColor rgb="FFFFEB9C"/>
      <rgbColor rgb="FF9DC3E6"/>
      <rgbColor rgb="FFF4B183"/>
      <rgbColor rgb="FFA1B8E1"/>
      <rgbColor rgb="FFFFD966"/>
      <rgbColor rgb="FF4472C4"/>
      <rgbColor rgb="FF5B9BD5"/>
      <rgbColor rgb="FF92D050"/>
      <rgbColor rgb="FFFFC000"/>
      <rgbColor rgb="FFBF9000"/>
      <rgbColor rgb="FFED7D31"/>
      <rgbColor rgb="FF595959"/>
      <rgbColor rgb="FFA5A5A5"/>
      <rgbColor rgb="FF003366"/>
      <rgbColor rgb="FF548235"/>
      <rgbColor rgb="FF003300"/>
      <rgbColor rgb="FF333300"/>
      <rgbColor rgb="FF993300"/>
      <rgbColor rgb="FF993366"/>
      <rgbColor rgb="FF44546A"/>
      <rgbColor rgb="FF222A35"/>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autoTitleDeleted val="1"/>
    <c:plotArea>
      <c:layout/>
      <c:pieChart>
        <c:varyColors val="1"/>
        <c:ser>
          <c:idx val="0"/>
          <c:order val="0"/>
          <c:tx>
            <c:strRef>
              <c:f>'Orientation TEPOS'!$B$5</c:f>
              <c:strCache>
                <c:ptCount val="1"/>
                <c:pt idx="0">
                  <c:v>MWH</c:v>
                </c:pt>
              </c:strCache>
            </c:strRef>
          </c:tx>
          <c:spPr>
            <a:solidFill>
              <a:srgbClr val="4472C4"/>
            </a:solidFill>
            <a:ln w="0">
              <a:noFill/>
            </a:ln>
          </c:spPr>
          <c:dPt>
            <c:idx val="0"/>
            <c:bubble3D val="0"/>
            <c:spPr>
              <a:solidFill>
                <a:srgbClr val="4472C4"/>
              </a:solidFill>
              <a:ln w="19080">
                <a:solidFill>
                  <a:srgbClr val="FFFFFF"/>
                </a:solidFill>
                <a:round/>
              </a:ln>
            </c:spPr>
            <c:extLst>
              <c:ext xmlns:c16="http://schemas.microsoft.com/office/drawing/2014/chart" uri="{C3380CC4-5D6E-409C-BE32-E72D297353CC}">
                <c16:uniqueId val="{00000001-38C3-4795-B05D-C5467DAB8E59}"/>
              </c:ext>
            </c:extLst>
          </c:dPt>
          <c:dPt>
            <c:idx val="1"/>
            <c:bubble3D val="0"/>
            <c:spPr>
              <a:solidFill>
                <a:srgbClr val="ED7D31"/>
              </a:solidFill>
              <a:ln w="19080">
                <a:solidFill>
                  <a:srgbClr val="FFFFFF"/>
                </a:solidFill>
                <a:round/>
              </a:ln>
            </c:spPr>
            <c:extLst>
              <c:ext xmlns:c16="http://schemas.microsoft.com/office/drawing/2014/chart" uri="{C3380CC4-5D6E-409C-BE32-E72D297353CC}">
                <c16:uniqueId val="{00000003-38C3-4795-B05D-C5467DAB8E59}"/>
              </c:ext>
            </c:extLst>
          </c:dPt>
          <c:dPt>
            <c:idx val="2"/>
            <c:bubble3D val="0"/>
            <c:spPr>
              <a:solidFill>
                <a:srgbClr val="A5A5A5"/>
              </a:solidFill>
              <a:ln w="19080">
                <a:solidFill>
                  <a:srgbClr val="FFFFFF"/>
                </a:solidFill>
                <a:round/>
              </a:ln>
            </c:spPr>
            <c:extLst>
              <c:ext xmlns:c16="http://schemas.microsoft.com/office/drawing/2014/chart" uri="{C3380CC4-5D6E-409C-BE32-E72D297353CC}">
                <c16:uniqueId val="{00000005-38C3-4795-B05D-C5467DAB8E59}"/>
              </c:ext>
            </c:extLst>
          </c:dPt>
          <c:dPt>
            <c:idx val="3"/>
            <c:bubble3D val="0"/>
            <c:spPr>
              <a:solidFill>
                <a:srgbClr val="FFC000"/>
              </a:solidFill>
              <a:ln w="19080">
                <a:solidFill>
                  <a:srgbClr val="FFFFFF"/>
                </a:solidFill>
                <a:round/>
              </a:ln>
            </c:spPr>
            <c:extLst>
              <c:ext xmlns:c16="http://schemas.microsoft.com/office/drawing/2014/chart" uri="{C3380CC4-5D6E-409C-BE32-E72D297353CC}">
                <c16:uniqueId val="{00000007-38C3-4795-B05D-C5467DAB8E59}"/>
              </c:ext>
            </c:extLst>
          </c:dPt>
          <c:dPt>
            <c:idx val="4"/>
            <c:bubble3D val="0"/>
            <c:spPr>
              <a:solidFill>
                <a:srgbClr val="5B9BD5"/>
              </a:solidFill>
              <a:ln w="19080">
                <a:solidFill>
                  <a:srgbClr val="FFFFFF"/>
                </a:solidFill>
                <a:round/>
              </a:ln>
            </c:spPr>
            <c:extLst>
              <c:ext xmlns:c16="http://schemas.microsoft.com/office/drawing/2014/chart" uri="{C3380CC4-5D6E-409C-BE32-E72D297353CC}">
                <c16:uniqueId val="{00000009-38C3-4795-B05D-C5467DAB8E59}"/>
              </c:ext>
            </c:extLst>
          </c:dPt>
          <c:dLbls>
            <c:dLbl>
              <c:idx val="0"/>
              <c:dLblPos val="bestFit"/>
              <c:showLegendKey val="0"/>
              <c:showVal val="0"/>
              <c:showCatName val="1"/>
              <c:showSerName val="0"/>
              <c:showPercent val="1"/>
              <c:showBubbleSize val="1"/>
              <c:separator>
</c:separator>
              <c:extLst>
                <c:ext xmlns:c15="http://schemas.microsoft.com/office/drawing/2012/chart" uri="{CE6537A1-D6FC-4f65-9D91-7224C49458BB}"/>
                <c:ext xmlns:c16="http://schemas.microsoft.com/office/drawing/2014/chart" uri="{C3380CC4-5D6E-409C-BE32-E72D297353CC}">
                  <c16:uniqueId val="{00000001-38C3-4795-B05D-C5467DAB8E59}"/>
                </c:ext>
              </c:extLst>
            </c:dLbl>
            <c:dLbl>
              <c:idx val="1"/>
              <c:dLblPos val="bestFit"/>
              <c:showLegendKey val="0"/>
              <c:showVal val="0"/>
              <c:showCatName val="1"/>
              <c:showSerName val="0"/>
              <c:showPercent val="1"/>
              <c:showBubbleSize val="1"/>
              <c:separator>
</c:separator>
              <c:extLst>
                <c:ext xmlns:c15="http://schemas.microsoft.com/office/drawing/2012/chart" uri="{CE6537A1-D6FC-4f65-9D91-7224C49458BB}"/>
                <c:ext xmlns:c16="http://schemas.microsoft.com/office/drawing/2014/chart" uri="{C3380CC4-5D6E-409C-BE32-E72D297353CC}">
                  <c16:uniqueId val="{00000003-38C3-4795-B05D-C5467DAB8E59}"/>
                </c:ext>
              </c:extLst>
            </c:dLbl>
            <c:dLbl>
              <c:idx val="3"/>
              <c:dLblPos val="bestFit"/>
              <c:showLegendKey val="0"/>
              <c:showVal val="0"/>
              <c:showCatName val="1"/>
              <c:showSerName val="0"/>
              <c:showPercent val="1"/>
              <c:showBubbleSize val="1"/>
              <c:separator>
</c:separator>
              <c:extLst>
                <c:ext xmlns:c15="http://schemas.microsoft.com/office/drawing/2012/chart" uri="{CE6537A1-D6FC-4f65-9D91-7224C49458BB}"/>
                <c:ext xmlns:c16="http://schemas.microsoft.com/office/drawing/2014/chart" uri="{C3380CC4-5D6E-409C-BE32-E72D297353CC}">
                  <c16:uniqueId val="{00000007-38C3-4795-B05D-C5467DAB8E59}"/>
                </c:ext>
              </c:extLst>
            </c:dLbl>
            <c:dLbl>
              <c:idx val="4"/>
              <c:dLblPos val="bestFit"/>
              <c:showLegendKey val="0"/>
              <c:showVal val="0"/>
              <c:showCatName val="1"/>
              <c:showSerName val="0"/>
              <c:showPercent val="1"/>
              <c:showBubbleSize val="1"/>
              <c:separator>
</c:separator>
              <c:extLst>
                <c:ext xmlns:c15="http://schemas.microsoft.com/office/drawing/2012/chart" uri="{CE6537A1-D6FC-4f65-9D91-7224C49458BB}"/>
                <c:ext xmlns:c16="http://schemas.microsoft.com/office/drawing/2014/chart" uri="{C3380CC4-5D6E-409C-BE32-E72D297353CC}">
                  <c16:uniqueId val="{00000009-38C3-4795-B05D-C5467DAB8E59}"/>
                </c:ext>
              </c:extLst>
            </c:dLbl>
            <c:spPr>
              <a:solidFill>
                <a:srgbClr val="FFFFFF"/>
              </a:solidFill>
            </c:spPr>
            <c:txPr>
              <a:bodyPr wrap="square"/>
              <a:lstStyle/>
              <a:p>
                <a:pPr>
                  <a:defRPr sz="900" b="0" strike="noStrike" spc="-1">
                    <a:solidFill>
                      <a:srgbClr val="595959"/>
                    </a:solidFill>
                    <a:latin typeface="Calibri"/>
                  </a:defRPr>
                </a:pPr>
                <a:endParaRPr lang="fr-FR"/>
              </a:p>
            </c:txPr>
            <c:dLblPos val="outEnd"/>
            <c:showLegendKey val="0"/>
            <c:showVal val="0"/>
            <c:showCatName val="1"/>
            <c:showSerName val="0"/>
            <c:showPercent val="1"/>
            <c:showBubbleSize val="1"/>
            <c:separator>
</c:separator>
            <c:showLeaderLines val="0"/>
            <c:extLst>
              <c:ext xmlns:c15="http://schemas.microsoft.com/office/drawing/2012/chart" uri="{CE6537A1-D6FC-4f65-9D91-7224C49458BB}"/>
            </c:extLst>
          </c:dLbls>
          <c:cat>
            <c:strRef>
              <c:f>'Orientation TEPOS'!$A$6:$A$10</c:f>
              <c:strCache>
                <c:ptCount val="5"/>
                <c:pt idx="0">
                  <c:v>🏭 Industrie </c:v>
                </c:pt>
                <c:pt idx="1">
                  <c:v>🏘️ Tertiaire</c:v>
                </c:pt>
                <c:pt idx="2">
                  <c:v>🏠 Résidentiel</c:v>
                </c:pt>
                <c:pt idx="3">
                  <c:v>🐄 Agriculture</c:v>
                </c:pt>
                <c:pt idx="4">
                  <c:v>🚗 Transport routier</c:v>
                </c:pt>
              </c:strCache>
            </c:strRef>
          </c:cat>
          <c:val>
            <c:numRef>
              <c:f>'Orientation TEPOS'!$B$6:$B$10</c:f>
              <c:numCache>
                <c:formatCode>#,##0</c:formatCode>
                <c:ptCount val="5"/>
                <c:pt idx="0">
                  <c:v>6800.8554482269501</c:v>
                </c:pt>
                <c:pt idx="1">
                  <c:v>3793.1948187943299</c:v>
                </c:pt>
                <c:pt idx="2">
                  <c:v>7695.5709702127597</c:v>
                </c:pt>
                <c:pt idx="3">
                  <c:v>1129.96680744681</c:v>
                </c:pt>
                <c:pt idx="4">
                  <c:v>13197.270390780101</c:v>
                </c:pt>
              </c:numCache>
            </c:numRef>
          </c:val>
          <c:extLst>
            <c:ext xmlns:c16="http://schemas.microsoft.com/office/drawing/2014/chart" uri="{C3380CC4-5D6E-409C-BE32-E72D297353CC}">
              <c16:uniqueId val="{0000000A-38C3-4795-B05D-C5467DAB8E59}"/>
            </c:ext>
          </c:extLst>
        </c:ser>
        <c:dLbls>
          <c:showLegendKey val="0"/>
          <c:showVal val="0"/>
          <c:showCatName val="0"/>
          <c:showSerName val="0"/>
          <c:showPercent val="0"/>
          <c:showBubbleSize val="0"/>
          <c:showLeaderLines val="0"/>
        </c:dLbls>
        <c:firstSliceAng val="0"/>
      </c:pieChart>
      <c:spPr>
        <a:noFill/>
        <a:ln w="0">
          <a:noFill/>
        </a:ln>
      </c:spPr>
    </c:plotArea>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Résultats!$H$9</c:f>
              <c:strCache>
                <c:ptCount val="1"/>
                <c:pt idx="0">
                  <c:v>Consommation</c:v>
                </c:pt>
              </c:strCache>
            </c:strRef>
          </c:tx>
          <c:spPr>
            <a:solidFill>
              <a:schemeClr val="accent1"/>
            </a:solidFill>
            <a:ln>
              <a:noFill/>
            </a:ln>
            <a:effectLst/>
          </c:spPr>
          <c:invertIfNegative val="0"/>
          <c:cat>
            <c:numRef>
              <c:f>Résultats!$I$8:$L$8</c:f>
              <c:numCache>
                <c:formatCode>General</c:formatCode>
                <c:ptCount val="4"/>
                <c:pt idx="0">
                  <c:v>2018</c:v>
                </c:pt>
                <c:pt idx="1">
                  <c:v>2030</c:v>
                </c:pt>
                <c:pt idx="2">
                  <c:v>2040</c:v>
                </c:pt>
                <c:pt idx="3">
                  <c:v>2050</c:v>
                </c:pt>
              </c:numCache>
            </c:numRef>
          </c:cat>
          <c:val>
            <c:numRef>
              <c:f>Résultats!$I$9:$L$9</c:f>
              <c:numCache>
                <c:formatCode>_-* #,##0_-;\-* #,##0_-;_-* \-??_-;_-@_-</c:formatCode>
                <c:ptCount val="4"/>
                <c:pt idx="0">
                  <c:v>32616.858435460952</c:v>
                </c:pt>
                <c:pt idx="1">
                  <c:v>30842.562794411322</c:v>
                </c:pt>
                <c:pt idx="2">
                  <c:v>28030.786264306375</c:v>
                </c:pt>
                <c:pt idx="3">
                  <c:v>22656.893581711272</c:v>
                </c:pt>
              </c:numCache>
            </c:numRef>
          </c:val>
          <c:extLst>
            <c:ext xmlns:c16="http://schemas.microsoft.com/office/drawing/2014/chart" uri="{C3380CC4-5D6E-409C-BE32-E72D297353CC}">
              <c16:uniqueId val="{00000000-78B5-42E4-B9D9-7C78C4176454}"/>
            </c:ext>
          </c:extLst>
        </c:ser>
        <c:ser>
          <c:idx val="1"/>
          <c:order val="1"/>
          <c:tx>
            <c:strRef>
              <c:f>Résultats!$H$10</c:f>
              <c:strCache>
                <c:ptCount val="1"/>
                <c:pt idx="0">
                  <c:v>Production</c:v>
                </c:pt>
              </c:strCache>
            </c:strRef>
          </c:tx>
          <c:spPr>
            <a:solidFill>
              <a:schemeClr val="accent2"/>
            </a:solidFill>
            <a:ln>
              <a:noFill/>
            </a:ln>
            <a:effectLst/>
          </c:spPr>
          <c:invertIfNegative val="0"/>
          <c:cat>
            <c:numRef>
              <c:f>Résultats!$I$8:$L$8</c:f>
              <c:numCache>
                <c:formatCode>General</c:formatCode>
                <c:ptCount val="4"/>
                <c:pt idx="0">
                  <c:v>2018</c:v>
                </c:pt>
                <c:pt idx="1">
                  <c:v>2030</c:v>
                </c:pt>
                <c:pt idx="2">
                  <c:v>2040</c:v>
                </c:pt>
                <c:pt idx="3">
                  <c:v>2050</c:v>
                </c:pt>
              </c:numCache>
            </c:numRef>
          </c:cat>
          <c:val>
            <c:numRef>
              <c:f>Résultats!$I$10:$L$10</c:f>
              <c:numCache>
                <c:formatCode>#,##0</c:formatCode>
                <c:ptCount val="4"/>
                <c:pt idx="0">
                  <c:v>1781.856130912576</c:v>
                </c:pt>
                <c:pt idx="1">
                  <c:v>1781.856130912576</c:v>
                </c:pt>
                <c:pt idx="2">
                  <c:v>1781.856130912576</c:v>
                </c:pt>
                <c:pt idx="3">
                  <c:v>1781.856130912576</c:v>
                </c:pt>
              </c:numCache>
            </c:numRef>
          </c:val>
          <c:extLst>
            <c:ext xmlns:c16="http://schemas.microsoft.com/office/drawing/2014/chart" uri="{C3380CC4-5D6E-409C-BE32-E72D297353CC}">
              <c16:uniqueId val="{00000001-78B5-42E4-B9D9-7C78C4176454}"/>
            </c:ext>
          </c:extLst>
        </c:ser>
        <c:dLbls>
          <c:showLegendKey val="0"/>
          <c:showVal val="0"/>
          <c:showCatName val="0"/>
          <c:showSerName val="0"/>
          <c:showPercent val="0"/>
          <c:showBubbleSize val="0"/>
        </c:dLbls>
        <c:gapWidth val="219"/>
        <c:overlap val="-27"/>
        <c:axId val="1301644256"/>
        <c:axId val="1300111856"/>
      </c:barChart>
      <c:catAx>
        <c:axId val="130164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0111856"/>
        <c:crosses val="autoZero"/>
        <c:auto val="1"/>
        <c:lblAlgn val="ctr"/>
        <c:lblOffset val="100"/>
        <c:noMultiLvlLbl val="0"/>
      </c:catAx>
      <c:valAx>
        <c:axId val="13001118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164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Résultats!$H$9</c:f>
              <c:strCache>
                <c:ptCount val="1"/>
                <c:pt idx="0">
                  <c:v>Consommation</c:v>
                </c:pt>
              </c:strCache>
            </c:strRef>
          </c:tx>
          <c:spPr>
            <a:solidFill>
              <a:schemeClr val="accent1"/>
            </a:solidFill>
            <a:ln>
              <a:noFill/>
            </a:ln>
            <a:effectLst/>
          </c:spPr>
          <c:invertIfNegative val="0"/>
          <c:cat>
            <c:numRef>
              <c:extLst>
                <c:ext xmlns:c15="http://schemas.microsoft.com/office/drawing/2012/chart" uri="{02D57815-91ED-43cb-92C2-25804820EDAC}">
                  <c15:fullRef>
                    <c15:sqref>Résultats!$I$8:$L$8</c15:sqref>
                  </c15:fullRef>
                </c:ext>
              </c:extLst>
              <c:f>Résultats!$I$8:$J$8</c:f>
              <c:numCache>
                <c:formatCode>General</c:formatCode>
                <c:ptCount val="2"/>
                <c:pt idx="0">
                  <c:v>2018</c:v>
                </c:pt>
                <c:pt idx="1">
                  <c:v>2030</c:v>
                </c:pt>
              </c:numCache>
            </c:numRef>
          </c:cat>
          <c:val>
            <c:numRef>
              <c:extLst>
                <c:ext xmlns:c15="http://schemas.microsoft.com/office/drawing/2012/chart" uri="{02D57815-91ED-43cb-92C2-25804820EDAC}">
                  <c15:fullRef>
                    <c15:sqref>Résultats!$I$9:$L$9</c15:sqref>
                  </c15:fullRef>
                </c:ext>
              </c:extLst>
              <c:f>Résultats!$I$9:$J$9</c:f>
              <c:numCache>
                <c:formatCode>_-* #,##0_-;\-* #,##0_-;_-* \-??_-;_-@_-</c:formatCode>
                <c:ptCount val="2"/>
                <c:pt idx="0">
                  <c:v>32616.858435460952</c:v>
                </c:pt>
                <c:pt idx="1">
                  <c:v>30842.562794411322</c:v>
                </c:pt>
              </c:numCache>
            </c:numRef>
          </c:val>
          <c:extLst>
            <c:ext xmlns:c16="http://schemas.microsoft.com/office/drawing/2014/chart" uri="{C3380CC4-5D6E-409C-BE32-E72D297353CC}">
              <c16:uniqueId val="{00000000-6363-403C-BE6B-101EFC50CDB2}"/>
            </c:ext>
          </c:extLst>
        </c:ser>
        <c:ser>
          <c:idx val="1"/>
          <c:order val="1"/>
          <c:tx>
            <c:strRef>
              <c:f>Résultats!$H$10</c:f>
              <c:strCache>
                <c:ptCount val="1"/>
                <c:pt idx="0">
                  <c:v>Production</c:v>
                </c:pt>
              </c:strCache>
            </c:strRef>
          </c:tx>
          <c:spPr>
            <a:solidFill>
              <a:schemeClr val="accent2"/>
            </a:solidFill>
            <a:ln>
              <a:noFill/>
            </a:ln>
            <a:effectLst/>
          </c:spPr>
          <c:invertIfNegative val="0"/>
          <c:cat>
            <c:numRef>
              <c:extLst>
                <c:ext xmlns:c15="http://schemas.microsoft.com/office/drawing/2012/chart" uri="{02D57815-91ED-43cb-92C2-25804820EDAC}">
                  <c15:fullRef>
                    <c15:sqref>Résultats!$I$8:$L$8</c15:sqref>
                  </c15:fullRef>
                </c:ext>
              </c:extLst>
              <c:f>Résultats!$I$8:$J$8</c:f>
              <c:numCache>
                <c:formatCode>General</c:formatCode>
                <c:ptCount val="2"/>
                <c:pt idx="0">
                  <c:v>2018</c:v>
                </c:pt>
                <c:pt idx="1">
                  <c:v>2030</c:v>
                </c:pt>
              </c:numCache>
            </c:numRef>
          </c:cat>
          <c:val>
            <c:numRef>
              <c:extLst>
                <c:ext xmlns:c15="http://schemas.microsoft.com/office/drawing/2012/chart" uri="{02D57815-91ED-43cb-92C2-25804820EDAC}">
                  <c15:fullRef>
                    <c15:sqref>Résultats!$I$10:$L$10</c15:sqref>
                  </c15:fullRef>
                </c:ext>
              </c:extLst>
              <c:f>Résultats!$I$10:$J$10</c:f>
              <c:numCache>
                <c:formatCode>#,##0</c:formatCode>
                <c:ptCount val="2"/>
                <c:pt idx="0">
                  <c:v>1781.856130912576</c:v>
                </c:pt>
                <c:pt idx="1">
                  <c:v>1781.856130912576</c:v>
                </c:pt>
              </c:numCache>
            </c:numRef>
          </c:val>
          <c:extLst>
            <c:ext xmlns:c16="http://schemas.microsoft.com/office/drawing/2014/chart" uri="{C3380CC4-5D6E-409C-BE32-E72D297353CC}">
              <c16:uniqueId val="{00000001-6363-403C-BE6B-101EFC50CDB2}"/>
            </c:ext>
          </c:extLst>
        </c:ser>
        <c:dLbls>
          <c:showLegendKey val="0"/>
          <c:showVal val="0"/>
          <c:showCatName val="0"/>
          <c:showSerName val="0"/>
          <c:showPercent val="0"/>
          <c:showBubbleSize val="0"/>
        </c:dLbls>
        <c:gapWidth val="219"/>
        <c:overlap val="-27"/>
        <c:axId val="1301644256"/>
        <c:axId val="1300111856"/>
      </c:barChart>
      <c:catAx>
        <c:axId val="130164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0111856"/>
        <c:crosses val="autoZero"/>
        <c:auto val="1"/>
        <c:lblAlgn val="ctr"/>
        <c:lblOffset val="100"/>
        <c:noMultiLvlLbl val="0"/>
      </c:catAx>
      <c:valAx>
        <c:axId val="13001118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164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Résultats!$H$9</c:f>
              <c:strCache>
                <c:ptCount val="1"/>
                <c:pt idx="0">
                  <c:v>Consommation</c:v>
                </c:pt>
              </c:strCache>
            </c:strRef>
          </c:tx>
          <c:spPr>
            <a:solidFill>
              <a:schemeClr val="accent1"/>
            </a:solidFill>
            <a:ln>
              <a:noFill/>
            </a:ln>
            <a:effectLst/>
          </c:spPr>
          <c:invertIfNegative val="0"/>
          <c:cat>
            <c:numRef>
              <c:extLst>
                <c:ext xmlns:c15="http://schemas.microsoft.com/office/drawing/2012/chart" uri="{02D57815-91ED-43cb-92C2-25804820EDAC}">
                  <c15:fullRef>
                    <c15:sqref>Résultats!$I$8:$L$8</c15:sqref>
                  </c15:fullRef>
                </c:ext>
              </c:extLst>
              <c:f>Résultats!$I$8:$K$8</c:f>
              <c:numCache>
                <c:formatCode>General</c:formatCode>
                <c:ptCount val="3"/>
                <c:pt idx="0">
                  <c:v>2018</c:v>
                </c:pt>
                <c:pt idx="1">
                  <c:v>2030</c:v>
                </c:pt>
                <c:pt idx="2">
                  <c:v>2040</c:v>
                </c:pt>
              </c:numCache>
            </c:numRef>
          </c:cat>
          <c:val>
            <c:numRef>
              <c:extLst>
                <c:ext xmlns:c15="http://schemas.microsoft.com/office/drawing/2012/chart" uri="{02D57815-91ED-43cb-92C2-25804820EDAC}">
                  <c15:fullRef>
                    <c15:sqref>Résultats!$I$9:$L$9</c15:sqref>
                  </c15:fullRef>
                </c:ext>
              </c:extLst>
              <c:f>Résultats!$I$9:$K$9</c:f>
              <c:numCache>
                <c:formatCode>_-* #,##0_-;\-* #,##0_-;_-* \-??_-;_-@_-</c:formatCode>
                <c:ptCount val="3"/>
                <c:pt idx="0">
                  <c:v>32616.858435460952</c:v>
                </c:pt>
                <c:pt idx="1">
                  <c:v>30842.562794411322</c:v>
                </c:pt>
                <c:pt idx="2">
                  <c:v>28030.786264306375</c:v>
                </c:pt>
              </c:numCache>
            </c:numRef>
          </c:val>
          <c:extLst>
            <c:ext xmlns:c16="http://schemas.microsoft.com/office/drawing/2014/chart" uri="{C3380CC4-5D6E-409C-BE32-E72D297353CC}">
              <c16:uniqueId val="{00000000-B90A-460E-8370-D162CD4F86CD}"/>
            </c:ext>
          </c:extLst>
        </c:ser>
        <c:ser>
          <c:idx val="1"/>
          <c:order val="1"/>
          <c:tx>
            <c:strRef>
              <c:f>Résultats!$H$10</c:f>
              <c:strCache>
                <c:ptCount val="1"/>
                <c:pt idx="0">
                  <c:v>Production</c:v>
                </c:pt>
              </c:strCache>
            </c:strRef>
          </c:tx>
          <c:spPr>
            <a:solidFill>
              <a:schemeClr val="accent2"/>
            </a:solidFill>
            <a:ln>
              <a:noFill/>
            </a:ln>
            <a:effectLst/>
          </c:spPr>
          <c:invertIfNegative val="0"/>
          <c:cat>
            <c:numRef>
              <c:extLst>
                <c:ext xmlns:c15="http://schemas.microsoft.com/office/drawing/2012/chart" uri="{02D57815-91ED-43cb-92C2-25804820EDAC}">
                  <c15:fullRef>
                    <c15:sqref>Résultats!$I$8:$L$8</c15:sqref>
                  </c15:fullRef>
                </c:ext>
              </c:extLst>
              <c:f>Résultats!$I$8:$K$8</c:f>
              <c:numCache>
                <c:formatCode>General</c:formatCode>
                <c:ptCount val="3"/>
                <c:pt idx="0">
                  <c:v>2018</c:v>
                </c:pt>
                <c:pt idx="1">
                  <c:v>2030</c:v>
                </c:pt>
                <c:pt idx="2">
                  <c:v>2040</c:v>
                </c:pt>
              </c:numCache>
            </c:numRef>
          </c:cat>
          <c:val>
            <c:numRef>
              <c:extLst>
                <c:ext xmlns:c15="http://schemas.microsoft.com/office/drawing/2012/chart" uri="{02D57815-91ED-43cb-92C2-25804820EDAC}">
                  <c15:fullRef>
                    <c15:sqref>Résultats!$I$10:$L$10</c15:sqref>
                  </c15:fullRef>
                </c:ext>
              </c:extLst>
              <c:f>Résultats!$I$10:$K$10</c:f>
              <c:numCache>
                <c:formatCode>#,##0</c:formatCode>
                <c:ptCount val="3"/>
                <c:pt idx="0">
                  <c:v>1781.856130912576</c:v>
                </c:pt>
                <c:pt idx="1">
                  <c:v>1781.856130912576</c:v>
                </c:pt>
                <c:pt idx="2">
                  <c:v>1781.856130912576</c:v>
                </c:pt>
              </c:numCache>
            </c:numRef>
          </c:val>
          <c:extLst>
            <c:ext xmlns:c16="http://schemas.microsoft.com/office/drawing/2014/chart" uri="{C3380CC4-5D6E-409C-BE32-E72D297353CC}">
              <c16:uniqueId val="{00000001-B90A-460E-8370-D162CD4F86CD}"/>
            </c:ext>
          </c:extLst>
        </c:ser>
        <c:dLbls>
          <c:showLegendKey val="0"/>
          <c:showVal val="0"/>
          <c:showCatName val="0"/>
          <c:showSerName val="0"/>
          <c:showPercent val="0"/>
          <c:showBubbleSize val="0"/>
        </c:dLbls>
        <c:gapWidth val="219"/>
        <c:overlap val="-27"/>
        <c:axId val="1301644256"/>
        <c:axId val="1300111856"/>
      </c:barChart>
      <c:catAx>
        <c:axId val="130164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0111856"/>
        <c:crosses val="autoZero"/>
        <c:auto val="1"/>
        <c:lblAlgn val="ctr"/>
        <c:lblOffset val="100"/>
        <c:noMultiLvlLbl val="0"/>
      </c:catAx>
      <c:valAx>
        <c:axId val="13001118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164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Résultats!$H$9</c:f>
              <c:strCache>
                <c:ptCount val="1"/>
                <c:pt idx="0">
                  <c:v>Consommation</c:v>
                </c:pt>
              </c:strCache>
            </c:strRef>
          </c:tx>
          <c:spPr>
            <a:solidFill>
              <a:schemeClr val="accent1"/>
            </a:solidFill>
            <a:ln>
              <a:noFill/>
            </a:ln>
            <a:effectLst/>
          </c:spPr>
          <c:invertIfNegative val="0"/>
          <c:cat>
            <c:numRef>
              <c:extLst>
                <c:ext xmlns:c15="http://schemas.microsoft.com/office/drawing/2012/chart" uri="{02D57815-91ED-43cb-92C2-25804820EDAC}">
                  <c15:fullRef>
                    <c15:sqref>Résultats!$I$8:$L$8</c15:sqref>
                  </c15:fullRef>
                </c:ext>
              </c:extLst>
              <c:f>Résultats!$I$8:$J$8</c:f>
              <c:numCache>
                <c:formatCode>General</c:formatCode>
                <c:ptCount val="2"/>
                <c:pt idx="0">
                  <c:v>2018</c:v>
                </c:pt>
                <c:pt idx="1">
                  <c:v>2030</c:v>
                </c:pt>
              </c:numCache>
            </c:numRef>
          </c:cat>
          <c:val>
            <c:numRef>
              <c:extLst>
                <c:ext xmlns:c15="http://schemas.microsoft.com/office/drawing/2012/chart" uri="{02D57815-91ED-43cb-92C2-25804820EDAC}">
                  <c15:fullRef>
                    <c15:sqref>Résultats!$I$9:$L$9</c15:sqref>
                  </c15:fullRef>
                </c:ext>
              </c:extLst>
              <c:f>Résultats!$I$9:$J$9</c:f>
              <c:numCache>
                <c:formatCode>_-* #,##0_-;\-* #,##0_-;_-* \-??_-;_-@_-</c:formatCode>
                <c:ptCount val="2"/>
                <c:pt idx="0">
                  <c:v>32616.858435460952</c:v>
                </c:pt>
                <c:pt idx="1">
                  <c:v>30842.562794411322</c:v>
                </c:pt>
              </c:numCache>
            </c:numRef>
          </c:val>
          <c:extLst>
            <c:ext xmlns:c16="http://schemas.microsoft.com/office/drawing/2014/chart" uri="{C3380CC4-5D6E-409C-BE32-E72D297353CC}">
              <c16:uniqueId val="{00000000-190C-4388-AEB5-047975CE8103}"/>
            </c:ext>
          </c:extLst>
        </c:ser>
        <c:ser>
          <c:idx val="1"/>
          <c:order val="1"/>
          <c:tx>
            <c:strRef>
              <c:f>Résultats!$H$10</c:f>
              <c:strCache>
                <c:ptCount val="1"/>
                <c:pt idx="0">
                  <c:v>Production</c:v>
                </c:pt>
              </c:strCache>
            </c:strRef>
          </c:tx>
          <c:spPr>
            <a:solidFill>
              <a:schemeClr val="accent2"/>
            </a:solidFill>
            <a:ln>
              <a:noFill/>
            </a:ln>
            <a:effectLst/>
          </c:spPr>
          <c:invertIfNegative val="0"/>
          <c:cat>
            <c:numRef>
              <c:extLst>
                <c:ext xmlns:c15="http://schemas.microsoft.com/office/drawing/2012/chart" uri="{02D57815-91ED-43cb-92C2-25804820EDAC}">
                  <c15:fullRef>
                    <c15:sqref>Résultats!$I$8:$L$8</c15:sqref>
                  </c15:fullRef>
                </c:ext>
              </c:extLst>
              <c:f>Résultats!$I$8:$J$8</c:f>
              <c:numCache>
                <c:formatCode>General</c:formatCode>
                <c:ptCount val="2"/>
                <c:pt idx="0">
                  <c:v>2018</c:v>
                </c:pt>
                <c:pt idx="1">
                  <c:v>2030</c:v>
                </c:pt>
              </c:numCache>
            </c:numRef>
          </c:cat>
          <c:val>
            <c:numRef>
              <c:extLst>
                <c:ext xmlns:c15="http://schemas.microsoft.com/office/drawing/2012/chart" uri="{02D57815-91ED-43cb-92C2-25804820EDAC}">
                  <c15:fullRef>
                    <c15:sqref>Résultats!$I$10:$L$10</c15:sqref>
                  </c15:fullRef>
                </c:ext>
              </c:extLst>
              <c:f>Résultats!$I$10:$J$10</c:f>
              <c:numCache>
                <c:formatCode>#,##0</c:formatCode>
                <c:ptCount val="2"/>
                <c:pt idx="0">
                  <c:v>1781.856130912576</c:v>
                </c:pt>
                <c:pt idx="1">
                  <c:v>1781.856130912576</c:v>
                </c:pt>
              </c:numCache>
            </c:numRef>
          </c:val>
          <c:extLst>
            <c:ext xmlns:c16="http://schemas.microsoft.com/office/drawing/2014/chart" uri="{C3380CC4-5D6E-409C-BE32-E72D297353CC}">
              <c16:uniqueId val="{00000001-190C-4388-AEB5-047975CE8103}"/>
            </c:ext>
          </c:extLst>
        </c:ser>
        <c:dLbls>
          <c:showLegendKey val="0"/>
          <c:showVal val="0"/>
          <c:showCatName val="0"/>
          <c:showSerName val="0"/>
          <c:showPercent val="0"/>
          <c:showBubbleSize val="0"/>
        </c:dLbls>
        <c:gapWidth val="219"/>
        <c:overlap val="-27"/>
        <c:axId val="1301644256"/>
        <c:axId val="1300111856"/>
      </c:barChart>
      <c:catAx>
        <c:axId val="130164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0111856"/>
        <c:crosses val="autoZero"/>
        <c:auto val="1"/>
        <c:lblAlgn val="ctr"/>
        <c:lblOffset val="100"/>
        <c:noMultiLvlLbl val="0"/>
      </c:catAx>
      <c:valAx>
        <c:axId val="13001118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164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Résultats!$H$9</c:f>
              <c:strCache>
                <c:ptCount val="1"/>
                <c:pt idx="0">
                  <c:v>Consommation</c:v>
                </c:pt>
              </c:strCache>
            </c:strRef>
          </c:tx>
          <c:spPr>
            <a:solidFill>
              <a:schemeClr val="accent1"/>
            </a:solidFill>
            <a:ln>
              <a:noFill/>
            </a:ln>
            <a:effectLst/>
          </c:spPr>
          <c:invertIfNegative val="0"/>
          <c:cat>
            <c:numRef>
              <c:extLst>
                <c:ext xmlns:c15="http://schemas.microsoft.com/office/drawing/2012/chart" uri="{02D57815-91ED-43cb-92C2-25804820EDAC}">
                  <c15:fullRef>
                    <c15:sqref>Résultats!$I$8:$L$8</c15:sqref>
                  </c15:fullRef>
                </c:ext>
              </c:extLst>
              <c:f>Résultats!$I$8:$K$8</c:f>
              <c:numCache>
                <c:formatCode>General</c:formatCode>
                <c:ptCount val="3"/>
                <c:pt idx="0">
                  <c:v>2018</c:v>
                </c:pt>
                <c:pt idx="1">
                  <c:v>2030</c:v>
                </c:pt>
                <c:pt idx="2">
                  <c:v>2040</c:v>
                </c:pt>
              </c:numCache>
            </c:numRef>
          </c:cat>
          <c:val>
            <c:numRef>
              <c:extLst>
                <c:ext xmlns:c15="http://schemas.microsoft.com/office/drawing/2012/chart" uri="{02D57815-91ED-43cb-92C2-25804820EDAC}">
                  <c15:fullRef>
                    <c15:sqref>Résultats!$I$9:$L$9</c15:sqref>
                  </c15:fullRef>
                </c:ext>
              </c:extLst>
              <c:f>Résultats!$I$9:$K$9</c:f>
              <c:numCache>
                <c:formatCode>_-* #,##0_-;\-* #,##0_-;_-* \-??_-;_-@_-</c:formatCode>
                <c:ptCount val="3"/>
                <c:pt idx="0">
                  <c:v>32616.858435460952</c:v>
                </c:pt>
                <c:pt idx="1">
                  <c:v>30842.562794411322</c:v>
                </c:pt>
                <c:pt idx="2">
                  <c:v>28030.786264306375</c:v>
                </c:pt>
              </c:numCache>
            </c:numRef>
          </c:val>
          <c:extLst>
            <c:ext xmlns:c16="http://schemas.microsoft.com/office/drawing/2014/chart" uri="{C3380CC4-5D6E-409C-BE32-E72D297353CC}">
              <c16:uniqueId val="{00000000-5FD4-42C9-8FC4-7E13E81F6417}"/>
            </c:ext>
          </c:extLst>
        </c:ser>
        <c:ser>
          <c:idx val="1"/>
          <c:order val="1"/>
          <c:tx>
            <c:strRef>
              <c:f>Résultats!$H$10</c:f>
              <c:strCache>
                <c:ptCount val="1"/>
                <c:pt idx="0">
                  <c:v>Production</c:v>
                </c:pt>
              </c:strCache>
            </c:strRef>
          </c:tx>
          <c:spPr>
            <a:solidFill>
              <a:schemeClr val="accent2"/>
            </a:solidFill>
            <a:ln>
              <a:noFill/>
            </a:ln>
            <a:effectLst/>
          </c:spPr>
          <c:invertIfNegative val="0"/>
          <c:cat>
            <c:numRef>
              <c:extLst>
                <c:ext xmlns:c15="http://schemas.microsoft.com/office/drawing/2012/chart" uri="{02D57815-91ED-43cb-92C2-25804820EDAC}">
                  <c15:fullRef>
                    <c15:sqref>Résultats!$I$8:$L$8</c15:sqref>
                  </c15:fullRef>
                </c:ext>
              </c:extLst>
              <c:f>Résultats!$I$8:$K$8</c:f>
              <c:numCache>
                <c:formatCode>General</c:formatCode>
                <c:ptCount val="3"/>
                <c:pt idx="0">
                  <c:v>2018</c:v>
                </c:pt>
                <c:pt idx="1">
                  <c:v>2030</c:v>
                </c:pt>
                <c:pt idx="2">
                  <c:v>2040</c:v>
                </c:pt>
              </c:numCache>
            </c:numRef>
          </c:cat>
          <c:val>
            <c:numRef>
              <c:extLst>
                <c:ext xmlns:c15="http://schemas.microsoft.com/office/drawing/2012/chart" uri="{02D57815-91ED-43cb-92C2-25804820EDAC}">
                  <c15:fullRef>
                    <c15:sqref>Résultats!$I$10:$L$10</c15:sqref>
                  </c15:fullRef>
                </c:ext>
              </c:extLst>
              <c:f>Résultats!$I$10:$K$10</c:f>
              <c:numCache>
                <c:formatCode>#,##0</c:formatCode>
                <c:ptCount val="3"/>
                <c:pt idx="0">
                  <c:v>1781.856130912576</c:v>
                </c:pt>
                <c:pt idx="1">
                  <c:v>1781.856130912576</c:v>
                </c:pt>
                <c:pt idx="2">
                  <c:v>1781.856130912576</c:v>
                </c:pt>
              </c:numCache>
            </c:numRef>
          </c:val>
          <c:extLst>
            <c:ext xmlns:c16="http://schemas.microsoft.com/office/drawing/2014/chart" uri="{C3380CC4-5D6E-409C-BE32-E72D297353CC}">
              <c16:uniqueId val="{00000001-5FD4-42C9-8FC4-7E13E81F6417}"/>
            </c:ext>
          </c:extLst>
        </c:ser>
        <c:dLbls>
          <c:showLegendKey val="0"/>
          <c:showVal val="0"/>
          <c:showCatName val="0"/>
          <c:showSerName val="0"/>
          <c:showPercent val="0"/>
          <c:showBubbleSize val="0"/>
        </c:dLbls>
        <c:gapWidth val="219"/>
        <c:overlap val="-27"/>
        <c:axId val="1301644256"/>
        <c:axId val="1300111856"/>
      </c:barChart>
      <c:catAx>
        <c:axId val="130164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0111856"/>
        <c:crosses val="autoZero"/>
        <c:auto val="1"/>
        <c:lblAlgn val="ctr"/>
        <c:lblOffset val="100"/>
        <c:noMultiLvlLbl val="0"/>
      </c:catAx>
      <c:valAx>
        <c:axId val="13001118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164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Résultats!$H$9</c:f>
              <c:strCache>
                <c:ptCount val="1"/>
                <c:pt idx="0">
                  <c:v>Consommation</c:v>
                </c:pt>
              </c:strCache>
            </c:strRef>
          </c:tx>
          <c:spPr>
            <a:solidFill>
              <a:schemeClr val="accent1"/>
            </a:solidFill>
            <a:ln>
              <a:noFill/>
            </a:ln>
            <a:effectLst/>
          </c:spPr>
          <c:invertIfNegative val="0"/>
          <c:cat>
            <c:numRef>
              <c:f>Résultats!$I$8:$L$8</c:f>
              <c:numCache>
                <c:formatCode>General</c:formatCode>
                <c:ptCount val="4"/>
                <c:pt idx="0">
                  <c:v>2018</c:v>
                </c:pt>
                <c:pt idx="1">
                  <c:v>2030</c:v>
                </c:pt>
                <c:pt idx="2">
                  <c:v>2040</c:v>
                </c:pt>
                <c:pt idx="3">
                  <c:v>2050</c:v>
                </c:pt>
              </c:numCache>
            </c:numRef>
          </c:cat>
          <c:val>
            <c:numRef>
              <c:f>Résultats!$I$9:$L$9</c:f>
              <c:numCache>
                <c:formatCode>_-* #,##0_-;\-* #,##0_-;_-* \-??_-;_-@_-</c:formatCode>
                <c:ptCount val="4"/>
                <c:pt idx="0">
                  <c:v>32616.858435460952</c:v>
                </c:pt>
                <c:pt idx="1">
                  <c:v>30842.562794411322</c:v>
                </c:pt>
                <c:pt idx="2">
                  <c:v>28030.786264306375</c:v>
                </c:pt>
                <c:pt idx="3">
                  <c:v>22656.893581711272</c:v>
                </c:pt>
              </c:numCache>
            </c:numRef>
          </c:val>
          <c:extLst>
            <c:ext xmlns:c16="http://schemas.microsoft.com/office/drawing/2014/chart" uri="{C3380CC4-5D6E-409C-BE32-E72D297353CC}">
              <c16:uniqueId val="{00000000-8F86-4295-8C2A-1A71E37A87CA}"/>
            </c:ext>
          </c:extLst>
        </c:ser>
        <c:ser>
          <c:idx val="1"/>
          <c:order val="1"/>
          <c:tx>
            <c:strRef>
              <c:f>Résultats!$H$10</c:f>
              <c:strCache>
                <c:ptCount val="1"/>
                <c:pt idx="0">
                  <c:v>Production</c:v>
                </c:pt>
              </c:strCache>
            </c:strRef>
          </c:tx>
          <c:spPr>
            <a:solidFill>
              <a:schemeClr val="accent2"/>
            </a:solidFill>
            <a:ln>
              <a:noFill/>
            </a:ln>
            <a:effectLst/>
          </c:spPr>
          <c:invertIfNegative val="0"/>
          <c:cat>
            <c:numRef>
              <c:f>Résultats!$I$8:$L$8</c:f>
              <c:numCache>
                <c:formatCode>General</c:formatCode>
                <c:ptCount val="4"/>
                <c:pt idx="0">
                  <c:v>2018</c:v>
                </c:pt>
                <c:pt idx="1">
                  <c:v>2030</c:v>
                </c:pt>
                <c:pt idx="2">
                  <c:v>2040</c:v>
                </c:pt>
                <c:pt idx="3">
                  <c:v>2050</c:v>
                </c:pt>
              </c:numCache>
            </c:numRef>
          </c:cat>
          <c:val>
            <c:numRef>
              <c:f>Résultats!$I$10:$L$10</c:f>
              <c:numCache>
                <c:formatCode>#,##0</c:formatCode>
                <c:ptCount val="4"/>
                <c:pt idx="0">
                  <c:v>1781.856130912576</c:v>
                </c:pt>
                <c:pt idx="1">
                  <c:v>1781.856130912576</c:v>
                </c:pt>
                <c:pt idx="2">
                  <c:v>1781.856130912576</c:v>
                </c:pt>
                <c:pt idx="3">
                  <c:v>1781.856130912576</c:v>
                </c:pt>
              </c:numCache>
            </c:numRef>
          </c:val>
          <c:extLst>
            <c:ext xmlns:c16="http://schemas.microsoft.com/office/drawing/2014/chart" uri="{C3380CC4-5D6E-409C-BE32-E72D297353CC}">
              <c16:uniqueId val="{00000001-8F86-4295-8C2A-1A71E37A87CA}"/>
            </c:ext>
          </c:extLst>
        </c:ser>
        <c:dLbls>
          <c:showLegendKey val="0"/>
          <c:showVal val="0"/>
          <c:showCatName val="0"/>
          <c:showSerName val="0"/>
          <c:showPercent val="0"/>
          <c:showBubbleSize val="0"/>
        </c:dLbls>
        <c:gapWidth val="219"/>
        <c:overlap val="-27"/>
        <c:axId val="1301644256"/>
        <c:axId val="1300111856"/>
      </c:barChart>
      <c:catAx>
        <c:axId val="130164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0111856"/>
        <c:crosses val="autoZero"/>
        <c:auto val="1"/>
        <c:lblAlgn val="ctr"/>
        <c:lblOffset val="100"/>
        <c:noMultiLvlLbl val="0"/>
      </c:catAx>
      <c:valAx>
        <c:axId val="13001118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164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image" Target="../media/image5.png"/><Relationship Id="rId11" Type="http://schemas.openxmlformats.org/officeDocument/2006/relationships/chart" Target="../charts/chart4.xml"/><Relationship Id="rId5" Type="http://schemas.openxmlformats.org/officeDocument/2006/relationships/image" Target="../media/image4.png"/><Relationship Id="rId10" Type="http://schemas.openxmlformats.org/officeDocument/2006/relationships/chart" Target="../charts/chart3.xml"/><Relationship Id="rId4" Type="http://schemas.openxmlformats.org/officeDocument/2006/relationships/image" Target="../media/image3.png"/><Relationship Id="rId9"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2</xdr:col>
      <xdr:colOff>129960</xdr:colOff>
      <xdr:row>2</xdr:row>
      <xdr:rowOff>83520</xdr:rowOff>
    </xdr:from>
    <xdr:to>
      <xdr:col>8</xdr:col>
      <xdr:colOff>749160</xdr:colOff>
      <xdr:row>13</xdr:row>
      <xdr:rowOff>201960</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118080</xdr:colOff>
      <xdr:row>21</xdr:row>
      <xdr:rowOff>24480</xdr:rowOff>
    </xdr:from>
    <xdr:to>
      <xdr:col>6</xdr:col>
      <xdr:colOff>410760</xdr:colOff>
      <xdr:row>22</xdr:row>
      <xdr:rowOff>37800</xdr:rowOff>
    </xdr:to>
    <xdr:pic>
      <xdr:nvPicPr>
        <xdr:cNvPr id="3" name="Image 3" descr="L'énergie éolienne - Icônes électronique gratuites">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xdr:blipFill>
      <xdr:spPr>
        <a:xfrm>
          <a:off x="5450040" y="5253480"/>
          <a:ext cx="292680" cy="289440"/>
        </a:xfrm>
        <a:prstGeom prst="rect">
          <a:avLst/>
        </a:prstGeom>
        <a:ln w="0">
          <a:noFill/>
        </a:ln>
      </xdr:spPr>
    </xdr:pic>
    <xdr:clientData/>
  </xdr:twoCellAnchor>
  <xdr:twoCellAnchor editAs="oneCell">
    <xdr:from>
      <xdr:col>11</xdr:col>
      <xdr:colOff>59040</xdr:colOff>
      <xdr:row>25</xdr:row>
      <xdr:rowOff>18000</xdr:rowOff>
    </xdr:from>
    <xdr:to>
      <xdr:col>11</xdr:col>
      <xdr:colOff>318960</xdr:colOff>
      <xdr:row>26</xdr:row>
      <xdr:rowOff>15840</xdr:rowOff>
    </xdr:to>
    <xdr:pic>
      <xdr:nvPicPr>
        <xdr:cNvPr id="4" name="Image 8" descr="Panneau solaire - Icônes la technologie gratuites">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a:stretch/>
      </xdr:blipFill>
      <xdr:spPr>
        <a:xfrm>
          <a:off x="10509840" y="6437520"/>
          <a:ext cx="259920" cy="264600"/>
        </a:xfrm>
        <a:prstGeom prst="rect">
          <a:avLst/>
        </a:prstGeom>
        <a:ln w="0">
          <a:noFill/>
        </a:ln>
      </xdr:spPr>
    </xdr:pic>
    <xdr:clientData/>
  </xdr:twoCellAnchor>
  <xdr:twoCellAnchor editAs="oneCell">
    <xdr:from>
      <xdr:col>10</xdr:col>
      <xdr:colOff>763920</xdr:colOff>
      <xdr:row>22</xdr:row>
      <xdr:rowOff>286200</xdr:rowOff>
    </xdr:from>
    <xdr:to>
      <xdr:col>11</xdr:col>
      <xdr:colOff>372600</xdr:colOff>
      <xdr:row>24</xdr:row>
      <xdr:rowOff>10440</xdr:rowOff>
    </xdr:to>
    <xdr:pic>
      <xdr:nvPicPr>
        <xdr:cNvPr id="5" name="Image 10" descr="Valorisation de la matière organique par la méthanisation territoriale à  Bannalec par CVE Biogaz de Bannalec">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4"/>
        <a:stretch/>
      </xdr:blipFill>
      <xdr:spPr>
        <a:xfrm>
          <a:off x="10388520" y="5791320"/>
          <a:ext cx="434880" cy="324360"/>
        </a:xfrm>
        <a:prstGeom prst="rect">
          <a:avLst/>
        </a:prstGeom>
        <a:ln w="0">
          <a:noFill/>
        </a:ln>
      </xdr:spPr>
    </xdr:pic>
    <xdr:clientData/>
  </xdr:twoCellAnchor>
  <xdr:twoCellAnchor editAs="oneCell">
    <xdr:from>
      <xdr:col>6</xdr:col>
      <xdr:colOff>46440</xdr:colOff>
      <xdr:row>22</xdr:row>
      <xdr:rowOff>286920</xdr:rowOff>
    </xdr:from>
    <xdr:to>
      <xdr:col>6</xdr:col>
      <xdr:colOff>458640</xdr:colOff>
      <xdr:row>24</xdr:row>
      <xdr:rowOff>30240</xdr:rowOff>
    </xdr:to>
    <xdr:pic>
      <xdr:nvPicPr>
        <xdr:cNvPr id="6" name="Image 2" descr="Valorisation de la matière organique par la méthanisation territoriale à  Bannalec par CVE Biogaz de Bannalec">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5"/>
        <a:stretch/>
      </xdr:blipFill>
      <xdr:spPr>
        <a:xfrm>
          <a:off x="5378400" y="5792040"/>
          <a:ext cx="412200" cy="343440"/>
        </a:xfrm>
        <a:prstGeom prst="rect">
          <a:avLst/>
        </a:prstGeom>
        <a:ln w="0">
          <a:noFill/>
        </a:ln>
      </xdr:spPr>
    </xdr:pic>
    <xdr:clientData/>
  </xdr:twoCellAnchor>
  <xdr:twoCellAnchor editAs="oneCell">
    <xdr:from>
      <xdr:col>6</xdr:col>
      <xdr:colOff>66240</xdr:colOff>
      <xdr:row>24</xdr:row>
      <xdr:rowOff>273960</xdr:rowOff>
    </xdr:from>
    <xdr:to>
      <xdr:col>6</xdr:col>
      <xdr:colOff>410760</xdr:colOff>
      <xdr:row>26</xdr:row>
      <xdr:rowOff>41400</xdr:rowOff>
    </xdr:to>
    <xdr:pic>
      <xdr:nvPicPr>
        <xdr:cNvPr id="7" name="Image 4" descr="Panneau solaire - Icônes la technologie gratuites">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6"/>
        <a:stretch/>
      </xdr:blipFill>
      <xdr:spPr>
        <a:xfrm>
          <a:off x="5398200" y="6379200"/>
          <a:ext cx="344520" cy="348480"/>
        </a:xfrm>
        <a:prstGeom prst="rect">
          <a:avLst/>
        </a:prstGeom>
        <a:ln w="0">
          <a:noFill/>
        </a:ln>
      </xdr:spPr>
    </xdr:pic>
    <xdr:clientData/>
  </xdr:twoCellAnchor>
  <xdr:twoCellAnchor editAs="oneCell">
    <xdr:from>
      <xdr:col>6</xdr:col>
      <xdr:colOff>75825</xdr:colOff>
      <xdr:row>30</xdr:row>
      <xdr:rowOff>257985</xdr:rowOff>
    </xdr:from>
    <xdr:to>
      <xdr:col>6</xdr:col>
      <xdr:colOff>405945</xdr:colOff>
      <xdr:row>31</xdr:row>
      <xdr:rowOff>267795</xdr:rowOff>
    </xdr:to>
    <xdr:pic>
      <xdr:nvPicPr>
        <xdr:cNvPr id="8" name="Image 5" descr="Stickers et autocollant flamme">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7"/>
        <a:stretch/>
      </xdr:blipFill>
      <xdr:spPr>
        <a:xfrm>
          <a:off x="5114550" y="8125635"/>
          <a:ext cx="330120" cy="324135"/>
        </a:xfrm>
        <a:prstGeom prst="rect">
          <a:avLst/>
        </a:prstGeom>
        <a:ln w="0">
          <a:noFill/>
        </a:ln>
      </xdr:spPr>
    </xdr:pic>
    <xdr:clientData/>
  </xdr:twoCellAnchor>
  <xdr:twoCellAnchor editAs="oneCell">
    <xdr:from>
      <xdr:col>11</xdr:col>
      <xdr:colOff>52170</xdr:colOff>
      <xdr:row>30</xdr:row>
      <xdr:rowOff>282015</xdr:rowOff>
    </xdr:from>
    <xdr:to>
      <xdr:col>11</xdr:col>
      <xdr:colOff>377610</xdr:colOff>
      <xdr:row>32</xdr:row>
      <xdr:rowOff>14925</xdr:rowOff>
    </xdr:to>
    <xdr:pic>
      <xdr:nvPicPr>
        <xdr:cNvPr id="9" name="Image 7" descr="Stickers et autocollant flamme">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7"/>
        <a:stretch/>
      </xdr:blipFill>
      <xdr:spPr>
        <a:xfrm>
          <a:off x="9929595" y="8149665"/>
          <a:ext cx="325440" cy="323460"/>
        </a:xfrm>
        <a:prstGeom prst="rect">
          <a:avLst/>
        </a:prstGeom>
        <a:ln w="0">
          <a:noFill/>
        </a:ln>
      </xdr:spPr>
    </xdr:pic>
    <xdr:clientData/>
  </xdr:twoCellAnchor>
  <xdr:twoCellAnchor>
    <xdr:from>
      <xdr:col>12</xdr:col>
      <xdr:colOff>361080</xdr:colOff>
      <xdr:row>19</xdr:row>
      <xdr:rowOff>298080</xdr:rowOff>
    </xdr:from>
    <xdr:to>
      <xdr:col>12</xdr:col>
      <xdr:colOff>542520</xdr:colOff>
      <xdr:row>21</xdr:row>
      <xdr:rowOff>6840</xdr:rowOff>
    </xdr:to>
    <xdr:sp macro="" textlink="">
      <xdr:nvSpPr>
        <xdr:cNvPr id="10" name="Flèche : bas 6">
          <a:extLst>
            <a:ext uri="{FF2B5EF4-FFF2-40B4-BE49-F238E27FC236}">
              <a16:creationId xmlns:a16="http://schemas.microsoft.com/office/drawing/2014/main" id="{00000000-0008-0000-0100-00000A000000}"/>
            </a:ext>
          </a:extLst>
        </xdr:cNvPr>
        <xdr:cNvSpPr/>
      </xdr:nvSpPr>
      <xdr:spPr>
        <a:xfrm>
          <a:off x="11296080" y="4898520"/>
          <a:ext cx="181440" cy="337320"/>
        </a:xfrm>
        <a:prstGeom prst="downArrow">
          <a:avLst>
            <a:gd name="adj1" fmla="val 50000"/>
            <a:gd name="adj2" fmla="val 50000"/>
          </a:avLst>
        </a:prstGeom>
        <a:solidFill>
          <a:srgbClr val="00B0F0"/>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15</xdr:col>
      <xdr:colOff>47520</xdr:colOff>
      <xdr:row>25</xdr:row>
      <xdr:rowOff>9360</xdr:rowOff>
    </xdr:from>
    <xdr:to>
      <xdr:col>15</xdr:col>
      <xdr:colOff>600480</xdr:colOff>
      <xdr:row>28</xdr:row>
      <xdr:rowOff>8640</xdr:rowOff>
    </xdr:to>
    <xdr:sp macro="" textlink="">
      <xdr:nvSpPr>
        <xdr:cNvPr id="11" name="Accolade fermante 12">
          <a:extLst>
            <a:ext uri="{FF2B5EF4-FFF2-40B4-BE49-F238E27FC236}">
              <a16:creationId xmlns:a16="http://schemas.microsoft.com/office/drawing/2014/main" id="{00000000-0008-0000-0100-00000B000000}"/>
            </a:ext>
          </a:extLst>
        </xdr:cNvPr>
        <xdr:cNvSpPr/>
      </xdr:nvSpPr>
      <xdr:spPr>
        <a:xfrm>
          <a:off x="14712840" y="6428880"/>
          <a:ext cx="552960" cy="894960"/>
        </a:xfrm>
        <a:prstGeom prst="rightBrace">
          <a:avLst>
            <a:gd name="adj1" fmla="val 16111"/>
            <a:gd name="adj2" fmla="val 50877"/>
          </a:avLst>
        </a:prstGeom>
        <a:noFill/>
        <a:ln w="28575">
          <a:solidFill>
            <a:srgbClr val="00B050"/>
          </a:solidFill>
          <a:round/>
        </a:ln>
      </xdr:spPr>
      <xdr:style>
        <a:lnRef idx="1">
          <a:schemeClr val="accent1"/>
        </a:lnRef>
        <a:fillRef idx="0">
          <a:schemeClr val="accent1"/>
        </a:fillRef>
        <a:effectRef idx="0">
          <a:schemeClr val="accent1"/>
        </a:effectRef>
        <a:fontRef idx="minor"/>
      </xdr:style>
    </xdr:sp>
    <xdr:clientData/>
  </xdr:twoCellAnchor>
  <xdr:twoCellAnchor>
    <xdr:from>
      <xdr:col>2</xdr:col>
      <xdr:colOff>436320</xdr:colOff>
      <xdr:row>21</xdr:row>
      <xdr:rowOff>15120</xdr:rowOff>
    </xdr:from>
    <xdr:to>
      <xdr:col>2</xdr:col>
      <xdr:colOff>617760</xdr:colOff>
      <xdr:row>22</xdr:row>
      <xdr:rowOff>18720</xdr:rowOff>
    </xdr:to>
    <xdr:sp macro="" textlink="">
      <xdr:nvSpPr>
        <xdr:cNvPr id="12" name="Flèche : bas 13">
          <a:extLst>
            <a:ext uri="{FF2B5EF4-FFF2-40B4-BE49-F238E27FC236}">
              <a16:creationId xmlns:a16="http://schemas.microsoft.com/office/drawing/2014/main" id="{00000000-0008-0000-0100-00000C000000}"/>
            </a:ext>
          </a:extLst>
        </xdr:cNvPr>
        <xdr:cNvSpPr/>
      </xdr:nvSpPr>
      <xdr:spPr>
        <a:xfrm>
          <a:off x="3338640" y="5244120"/>
          <a:ext cx="181440" cy="279720"/>
        </a:xfrm>
        <a:prstGeom prst="downArrow">
          <a:avLst>
            <a:gd name="adj1" fmla="val 50000"/>
            <a:gd name="adj2" fmla="val 50000"/>
          </a:avLst>
        </a:prstGeom>
        <a:solidFill>
          <a:srgbClr val="FFC000"/>
        </a:solidFill>
        <a:ln w="0">
          <a:solidFill>
            <a:srgbClr val="FFC000"/>
          </a:solidFill>
        </a:ln>
      </xdr:spPr>
      <xdr:style>
        <a:lnRef idx="2">
          <a:schemeClr val="accent1">
            <a:shade val="15000"/>
          </a:schemeClr>
        </a:lnRef>
        <a:fillRef idx="1">
          <a:schemeClr val="accent1"/>
        </a:fillRef>
        <a:effectRef idx="0">
          <a:schemeClr val="accent1"/>
        </a:effectRef>
        <a:fontRef idx="minor"/>
      </xdr:style>
    </xdr:sp>
    <xdr:clientData/>
  </xdr:twoCellAnchor>
  <xdr:twoCellAnchor editAs="oneCell">
    <xdr:from>
      <xdr:col>6</xdr:col>
      <xdr:colOff>89280</xdr:colOff>
      <xdr:row>43</xdr:row>
      <xdr:rowOff>309960</xdr:rowOff>
    </xdr:from>
    <xdr:to>
      <xdr:col>6</xdr:col>
      <xdr:colOff>381960</xdr:colOff>
      <xdr:row>44</xdr:row>
      <xdr:rowOff>285120</xdr:rowOff>
    </xdr:to>
    <xdr:pic>
      <xdr:nvPicPr>
        <xdr:cNvPr id="13" name="Image 11" descr="L'énergie éolienne - Icônes électronique gratuites">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2"/>
        <a:stretch/>
      </xdr:blipFill>
      <xdr:spPr>
        <a:xfrm>
          <a:off x="5421240" y="9863280"/>
          <a:ext cx="292680" cy="289440"/>
        </a:xfrm>
        <a:prstGeom prst="rect">
          <a:avLst/>
        </a:prstGeom>
        <a:ln w="0">
          <a:noFill/>
        </a:ln>
      </xdr:spPr>
    </xdr:pic>
    <xdr:clientData/>
  </xdr:twoCellAnchor>
  <xdr:twoCellAnchor editAs="oneCell">
    <xdr:from>
      <xdr:col>11</xdr:col>
      <xdr:colOff>27000</xdr:colOff>
      <xdr:row>43</xdr:row>
      <xdr:rowOff>303480</xdr:rowOff>
    </xdr:from>
    <xdr:to>
      <xdr:col>11</xdr:col>
      <xdr:colOff>387720</xdr:colOff>
      <xdr:row>45</xdr:row>
      <xdr:rowOff>49320</xdr:rowOff>
    </xdr:to>
    <xdr:pic>
      <xdr:nvPicPr>
        <xdr:cNvPr id="14" name="Image 15" descr="L'énergie éolienne - Icônes électronique gratuites">
          <a:extLst>
            <a:ext uri="{FF2B5EF4-FFF2-40B4-BE49-F238E27FC236}">
              <a16:creationId xmlns:a16="http://schemas.microsoft.com/office/drawing/2014/main" id="{00000000-0008-0000-0100-00000E000000}"/>
            </a:ext>
          </a:extLst>
        </xdr:cNvPr>
        <xdr:cNvPicPr/>
      </xdr:nvPicPr>
      <xdr:blipFill>
        <a:blip xmlns:r="http://schemas.openxmlformats.org/officeDocument/2006/relationships" r:embed="rId8"/>
        <a:stretch/>
      </xdr:blipFill>
      <xdr:spPr>
        <a:xfrm>
          <a:off x="10477800" y="9856800"/>
          <a:ext cx="360720" cy="355680"/>
        </a:xfrm>
        <a:prstGeom prst="rect">
          <a:avLst/>
        </a:prstGeom>
        <a:ln w="0">
          <a:noFill/>
        </a:ln>
      </xdr:spPr>
    </xdr:pic>
    <xdr:clientData/>
  </xdr:twoCellAnchor>
  <xdr:twoCellAnchor editAs="oneCell">
    <xdr:from>
      <xdr:col>11</xdr:col>
      <xdr:colOff>50040</xdr:colOff>
      <xdr:row>45</xdr:row>
      <xdr:rowOff>276120</xdr:rowOff>
    </xdr:from>
    <xdr:to>
      <xdr:col>11</xdr:col>
      <xdr:colOff>439560</xdr:colOff>
      <xdr:row>47</xdr:row>
      <xdr:rowOff>10080</xdr:rowOff>
    </xdr:to>
    <xdr:pic>
      <xdr:nvPicPr>
        <xdr:cNvPr id="15" name="Image 16" descr="Valorisation de la matière organique par la méthanisation territoriale à  Bannalec par CVE Biogaz de Bannalec">
          <a:extLst>
            <a:ext uri="{FF2B5EF4-FFF2-40B4-BE49-F238E27FC236}">
              <a16:creationId xmlns:a16="http://schemas.microsoft.com/office/drawing/2014/main" id="{00000000-0008-0000-0100-00000F000000}"/>
            </a:ext>
          </a:extLst>
        </xdr:cNvPr>
        <xdr:cNvPicPr/>
      </xdr:nvPicPr>
      <xdr:blipFill>
        <a:blip xmlns:r="http://schemas.openxmlformats.org/officeDocument/2006/relationships" r:embed="rId4"/>
        <a:stretch/>
      </xdr:blipFill>
      <xdr:spPr>
        <a:xfrm>
          <a:off x="10500840" y="10439280"/>
          <a:ext cx="389520" cy="324360"/>
        </a:xfrm>
        <a:prstGeom prst="rect">
          <a:avLst/>
        </a:prstGeom>
        <a:ln w="0">
          <a:noFill/>
        </a:ln>
      </xdr:spPr>
    </xdr:pic>
    <xdr:clientData/>
  </xdr:twoCellAnchor>
  <xdr:twoCellAnchor editAs="oneCell">
    <xdr:from>
      <xdr:col>6</xdr:col>
      <xdr:colOff>36720</xdr:colOff>
      <xdr:row>45</xdr:row>
      <xdr:rowOff>286560</xdr:rowOff>
    </xdr:from>
    <xdr:to>
      <xdr:col>6</xdr:col>
      <xdr:colOff>448920</xdr:colOff>
      <xdr:row>47</xdr:row>
      <xdr:rowOff>39600</xdr:rowOff>
    </xdr:to>
    <xdr:pic>
      <xdr:nvPicPr>
        <xdr:cNvPr id="16" name="Image 17" descr="Valorisation de la matière organique par la méthanisation territoriale à  Bannalec par CVE Biogaz de Bannalec">
          <a:extLst>
            <a:ext uri="{FF2B5EF4-FFF2-40B4-BE49-F238E27FC236}">
              <a16:creationId xmlns:a16="http://schemas.microsoft.com/office/drawing/2014/main" id="{00000000-0008-0000-0100-000010000000}"/>
            </a:ext>
          </a:extLst>
        </xdr:cNvPr>
        <xdr:cNvPicPr/>
      </xdr:nvPicPr>
      <xdr:blipFill>
        <a:blip xmlns:r="http://schemas.openxmlformats.org/officeDocument/2006/relationships" r:embed="rId5"/>
        <a:stretch/>
      </xdr:blipFill>
      <xdr:spPr>
        <a:xfrm>
          <a:off x="5368680" y="10449720"/>
          <a:ext cx="412200" cy="343440"/>
        </a:xfrm>
        <a:prstGeom prst="rect">
          <a:avLst/>
        </a:prstGeom>
        <a:ln w="0">
          <a:noFill/>
        </a:ln>
      </xdr:spPr>
    </xdr:pic>
    <xdr:clientData/>
  </xdr:twoCellAnchor>
  <xdr:twoCellAnchor editAs="oneCell">
    <xdr:from>
      <xdr:col>6</xdr:col>
      <xdr:colOff>75960</xdr:colOff>
      <xdr:row>47</xdr:row>
      <xdr:rowOff>263880</xdr:rowOff>
    </xdr:from>
    <xdr:to>
      <xdr:col>6</xdr:col>
      <xdr:colOff>420480</xdr:colOff>
      <xdr:row>49</xdr:row>
      <xdr:rowOff>21960</xdr:rowOff>
    </xdr:to>
    <xdr:pic>
      <xdr:nvPicPr>
        <xdr:cNvPr id="17" name="Image 18" descr="Panneau solaire - Icônes la technologie gratuites">
          <a:extLst>
            <a:ext uri="{FF2B5EF4-FFF2-40B4-BE49-F238E27FC236}">
              <a16:creationId xmlns:a16="http://schemas.microsoft.com/office/drawing/2014/main" id="{00000000-0008-0000-0100-000011000000}"/>
            </a:ext>
          </a:extLst>
        </xdr:cNvPr>
        <xdr:cNvPicPr/>
      </xdr:nvPicPr>
      <xdr:blipFill>
        <a:blip xmlns:r="http://schemas.openxmlformats.org/officeDocument/2006/relationships" r:embed="rId6"/>
        <a:stretch/>
      </xdr:blipFill>
      <xdr:spPr>
        <a:xfrm>
          <a:off x="5407920" y="11017440"/>
          <a:ext cx="344520" cy="348480"/>
        </a:xfrm>
        <a:prstGeom prst="rect">
          <a:avLst/>
        </a:prstGeom>
        <a:ln w="0">
          <a:noFill/>
        </a:ln>
      </xdr:spPr>
    </xdr:pic>
    <xdr:clientData/>
  </xdr:twoCellAnchor>
  <xdr:twoCellAnchor>
    <xdr:from>
      <xdr:col>2</xdr:col>
      <xdr:colOff>455760</xdr:colOff>
      <xdr:row>44</xdr:row>
      <xdr:rowOff>34200</xdr:rowOff>
    </xdr:from>
    <xdr:to>
      <xdr:col>2</xdr:col>
      <xdr:colOff>637200</xdr:colOff>
      <xdr:row>44</xdr:row>
      <xdr:rowOff>237960</xdr:rowOff>
    </xdr:to>
    <xdr:sp macro="" textlink="">
      <xdr:nvSpPr>
        <xdr:cNvPr id="20" name="Flèche : bas 23">
          <a:extLst>
            <a:ext uri="{FF2B5EF4-FFF2-40B4-BE49-F238E27FC236}">
              <a16:creationId xmlns:a16="http://schemas.microsoft.com/office/drawing/2014/main" id="{00000000-0008-0000-0100-000014000000}"/>
            </a:ext>
          </a:extLst>
        </xdr:cNvPr>
        <xdr:cNvSpPr/>
      </xdr:nvSpPr>
      <xdr:spPr>
        <a:xfrm>
          <a:off x="3358080" y="9901800"/>
          <a:ext cx="181440" cy="203760"/>
        </a:xfrm>
        <a:prstGeom prst="downArrow">
          <a:avLst>
            <a:gd name="adj1" fmla="val 50000"/>
            <a:gd name="adj2" fmla="val 50000"/>
          </a:avLst>
        </a:prstGeom>
        <a:solidFill>
          <a:srgbClr val="FFC000"/>
        </a:solidFill>
        <a:ln w="0">
          <a:solidFill>
            <a:srgbClr val="FFC000"/>
          </a:solidFill>
        </a:ln>
      </xdr:spPr>
      <xdr:style>
        <a:lnRef idx="2">
          <a:schemeClr val="accent1">
            <a:shade val="15000"/>
          </a:schemeClr>
        </a:lnRef>
        <a:fillRef idx="1">
          <a:schemeClr val="accent1"/>
        </a:fillRef>
        <a:effectRef idx="0">
          <a:schemeClr val="accent1"/>
        </a:effectRef>
        <a:fontRef idx="minor"/>
      </xdr:style>
    </xdr:sp>
    <xdr:clientData/>
  </xdr:twoCellAnchor>
  <xdr:twoCellAnchor editAs="oneCell">
    <xdr:from>
      <xdr:col>6</xdr:col>
      <xdr:colOff>60840</xdr:colOff>
      <xdr:row>67</xdr:row>
      <xdr:rowOff>33840</xdr:rowOff>
    </xdr:from>
    <xdr:to>
      <xdr:col>6</xdr:col>
      <xdr:colOff>353520</xdr:colOff>
      <xdr:row>68</xdr:row>
      <xdr:rowOff>27720</xdr:rowOff>
    </xdr:to>
    <xdr:pic>
      <xdr:nvPicPr>
        <xdr:cNvPr id="21" name="Image 24" descr="L'énergie éolienne - Icônes électronique gratuites">
          <a:extLst>
            <a:ext uri="{FF2B5EF4-FFF2-40B4-BE49-F238E27FC236}">
              <a16:creationId xmlns:a16="http://schemas.microsoft.com/office/drawing/2014/main" id="{00000000-0008-0000-0100-000015000000}"/>
            </a:ext>
          </a:extLst>
        </xdr:cNvPr>
        <xdr:cNvPicPr/>
      </xdr:nvPicPr>
      <xdr:blipFill>
        <a:blip xmlns:r="http://schemas.openxmlformats.org/officeDocument/2006/relationships" r:embed="rId2"/>
        <a:stretch/>
      </xdr:blipFill>
      <xdr:spPr>
        <a:xfrm>
          <a:off x="5392800" y="14597280"/>
          <a:ext cx="292680" cy="289440"/>
        </a:xfrm>
        <a:prstGeom prst="rect">
          <a:avLst/>
        </a:prstGeom>
        <a:ln w="0">
          <a:noFill/>
        </a:ln>
      </xdr:spPr>
    </xdr:pic>
    <xdr:clientData/>
  </xdr:twoCellAnchor>
  <xdr:twoCellAnchor editAs="oneCell">
    <xdr:from>
      <xdr:col>11</xdr:col>
      <xdr:colOff>2520</xdr:colOff>
      <xdr:row>69</xdr:row>
      <xdr:rowOff>0</xdr:rowOff>
    </xdr:from>
    <xdr:to>
      <xdr:col>11</xdr:col>
      <xdr:colOff>392040</xdr:colOff>
      <xdr:row>70</xdr:row>
      <xdr:rowOff>29160</xdr:rowOff>
    </xdr:to>
    <xdr:pic>
      <xdr:nvPicPr>
        <xdr:cNvPr id="22" name="Image 27" descr="Valorisation de la matière organique par la méthanisation territoriale à  Bannalec par CVE Biogaz de Bannalec">
          <a:extLst>
            <a:ext uri="{FF2B5EF4-FFF2-40B4-BE49-F238E27FC236}">
              <a16:creationId xmlns:a16="http://schemas.microsoft.com/office/drawing/2014/main" id="{00000000-0008-0000-0100-000016000000}"/>
            </a:ext>
          </a:extLst>
        </xdr:cNvPr>
        <xdr:cNvPicPr/>
      </xdr:nvPicPr>
      <xdr:blipFill>
        <a:blip xmlns:r="http://schemas.openxmlformats.org/officeDocument/2006/relationships" r:embed="rId4"/>
        <a:stretch/>
      </xdr:blipFill>
      <xdr:spPr>
        <a:xfrm>
          <a:off x="10453320" y="15154200"/>
          <a:ext cx="389520" cy="324360"/>
        </a:xfrm>
        <a:prstGeom prst="rect">
          <a:avLst/>
        </a:prstGeom>
        <a:ln w="0">
          <a:noFill/>
        </a:ln>
      </xdr:spPr>
    </xdr:pic>
    <xdr:clientData/>
  </xdr:twoCellAnchor>
  <xdr:twoCellAnchor editAs="oneCell">
    <xdr:from>
      <xdr:col>6</xdr:col>
      <xdr:colOff>27360</xdr:colOff>
      <xdr:row>68</xdr:row>
      <xdr:rowOff>267480</xdr:rowOff>
    </xdr:from>
    <xdr:to>
      <xdr:col>6</xdr:col>
      <xdr:colOff>439560</xdr:colOff>
      <xdr:row>70</xdr:row>
      <xdr:rowOff>20520</xdr:rowOff>
    </xdr:to>
    <xdr:pic>
      <xdr:nvPicPr>
        <xdr:cNvPr id="23" name="Image 28" descr="Valorisation de la matière organique par la méthanisation territoriale à  Bannalec par CVE Biogaz de Bannalec">
          <a:extLst>
            <a:ext uri="{FF2B5EF4-FFF2-40B4-BE49-F238E27FC236}">
              <a16:creationId xmlns:a16="http://schemas.microsoft.com/office/drawing/2014/main" id="{00000000-0008-0000-0100-000017000000}"/>
            </a:ext>
          </a:extLst>
        </xdr:cNvPr>
        <xdr:cNvPicPr/>
      </xdr:nvPicPr>
      <xdr:blipFill>
        <a:blip xmlns:r="http://schemas.openxmlformats.org/officeDocument/2006/relationships" r:embed="rId5"/>
        <a:stretch/>
      </xdr:blipFill>
      <xdr:spPr>
        <a:xfrm>
          <a:off x="5359320" y="15126480"/>
          <a:ext cx="412200" cy="343440"/>
        </a:xfrm>
        <a:prstGeom prst="rect">
          <a:avLst/>
        </a:prstGeom>
        <a:ln w="0">
          <a:noFill/>
        </a:ln>
      </xdr:spPr>
    </xdr:pic>
    <xdr:clientData/>
  </xdr:twoCellAnchor>
  <xdr:twoCellAnchor editAs="oneCell">
    <xdr:from>
      <xdr:col>6</xdr:col>
      <xdr:colOff>85320</xdr:colOff>
      <xdr:row>70</xdr:row>
      <xdr:rowOff>292680</xdr:rowOff>
    </xdr:from>
    <xdr:to>
      <xdr:col>6</xdr:col>
      <xdr:colOff>429840</xdr:colOff>
      <xdr:row>72</xdr:row>
      <xdr:rowOff>50760</xdr:rowOff>
    </xdr:to>
    <xdr:pic>
      <xdr:nvPicPr>
        <xdr:cNvPr id="24" name="Image 29" descr="Panneau solaire - Icônes la technologie gratuites">
          <a:extLst>
            <a:ext uri="{FF2B5EF4-FFF2-40B4-BE49-F238E27FC236}">
              <a16:creationId xmlns:a16="http://schemas.microsoft.com/office/drawing/2014/main" id="{00000000-0008-0000-0100-000018000000}"/>
            </a:ext>
          </a:extLst>
        </xdr:cNvPr>
        <xdr:cNvPicPr/>
      </xdr:nvPicPr>
      <xdr:blipFill>
        <a:blip xmlns:r="http://schemas.openxmlformats.org/officeDocument/2006/relationships" r:embed="rId6"/>
        <a:stretch/>
      </xdr:blipFill>
      <xdr:spPr>
        <a:xfrm>
          <a:off x="5417280" y="15742080"/>
          <a:ext cx="344520" cy="348480"/>
        </a:xfrm>
        <a:prstGeom prst="rect">
          <a:avLst/>
        </a:prstGeom>
        <a:ln w="0">
          <a:noFill/>
        </a:ln>
      </xdr:spPr>
    </xdr:pic>
    <xdr:clientData/>
  </xdr:twoCellAnchor>
  <xdr:twoCellAnchor>
    <xdr:from>
      <xdr:col>2</xdr:col>
      <xdr:colOff>455760</xdr:colOff>
      <xdr:row>67</xdr:row>
      <xdr:rowOff>53280</xdr:rowOff>
    </xdr:from>
    <xdr:to>
      <xdr:col>2</xdr:col>
      <xdr:colOff>637200</xdr:colOff>
      <xdr:row>67</xdr:row>
      <xdr:rowOff>257040</xdr:rowOff>
    </xdr:to>
    <xdr:sp macro="" textlink="">
      <xdr:nvSpPr>
        <xdr:cNvPr id="27" name="Flèche : bas 34">
          <a:extLst>
            <a:ext uri="{FF2B5EF4-FFF2-40B4-BE49-F238E27FC236}">
              <a16:creationId xmlns:a16="http://schemas.microsoft.com/office/drawing/2014/main" id="{00000000-0008-0000-0100-00001B000000}"/>
            </a:ext>
          </a:extLst>
        </xdr:cNvPr>
        <xdr:cNvSpPr/>
      </xdr:nvSpPr>
      <xdr:spPr>
        <a:xfrm>
          <a:off x="3358080" y="14616720"/>
          <a:ext cx="181440" cy="203760"/>
        </a:xfrm>
        <a:prstGeom prst="downArrow">
          <a:avLst>
            <a:gd name="adj1" fmla="val 50000"/>
            <a:gd name="adj2" fmla="val 50000"/>
          </a:avLst>
        </a:prstGeom>
        <a:solidFill>
          <a:srgbClr val="FFC000"/>
        </a:solidFill>
        <a:ln w="0">
          <a:solidFill>
            <a:srgbClr val="FFC000"/>
          </a:solidFill>
        </a:ln>
      </xdr:spPr>
      <xdr:style>
        <a:lnRef idx="2">
          <a:schemeClr val="accent1">
            <a:shade val="15000"/>
          </a:schemeClr>
        </a:lnRef>
        <a:fillRef idx="1">
          <a:schemeClr val="accent1"/>
        </a:fillRef>
        <a:effectRef idx="0">
          <a:schemeClr val="accent1"/>
        </a:effectRef>
        <a:fontRef idx="minor"/>
      </xdr:style>
    </xdr:sp>
    <xdr:clientData/>
  </xdr:twoCellAnchor>
  <xdr:twoCellAnchor editAs="oneCell">
    <xdr:from>
      <xdr:col>11</xdr:col>
      <xdr:colOff>7920</xdr:colOff>
      <xdr:row>21</xdr:row>
      <xdr:rowOff>27360</xdr:rowOff>
    </xdr:from>
    <xdr:to>
      <xdr:col>11</xdr:col>
      <xdr:colOff>368640</xdr:colOff>
      <xdr:row>22</xdr:row>
      <xdr:rowOff>106920</xdr:rowOff>
    </xdr:to>
    <xdr:pic>
      <xdr:nvPicPr>
        <xdr:cNvPr id="28" name="Image 35" descr="L'énergie éolienne - Icônes électronique gratuites">
          <a:extLst>
            <a:ext uri="{FF2B5EF4-FFF2-40B4-BE49-F238E27FC236}">
              <a16:creationId xmlns:a16="http://schemas.microsoft.com/office/drawing/2014/main" id="{00000000-0008-0000-0100-00001C000000}"/>
            </a:ext>
          </a:extLst>
        </xdr:cNvPr>
        <xdr:cNvPicPr/>
      </xdr:nvPicPr>
      <xdr:blipFill>
        <a:blip xmlns:r="http://schemas.openxmlformats.org/officeDocument/2006/relationships" r:embed="rId8"/>
        <a:stretch/>
      </xdr:blipFill>
      <xdr:spPr>
        <a:xfrm>
          <a:off x="10458720" y="5256360"/>
          <a:ext cx="360720" cy="355680"/>
        </a:xfrm>
        <a:prstGeom prst="rect">
          <a:avLst/>
        </a:prstGeom>
        <a:ln w="0">
          <a:noFill/>
        </a:ln>
      </xdr:spPr>
    </xdr:pic>
    <xdr:clientData/>
  </xdr:twoCellAnchor>
  <xdr:twoCellAnchor editAs="oneCell">
    <xdr:from>
      <xdr:col>11</xdr:col>
      <xdr:colOff>17280</xdr:colOff>
      <xdr:row>66</xdr:row>
      <xdr:rowOff>275040</xdr:rowOff>
    </xdr:from>
    <xdr:to>
      <xdr:col>11</xdr:col>
      <xdr:colOff>378000</xdr:colOff>
      <xdr:row>68</xdr:row>
      <xdr:rowOff>20880</xdr:rowOff>
    </xdr:to>
    <xdr:pic>
      <xdr:nvPicPr>
        <xdr:cNvPr id="29" name="Image 36" descr="L'énergie éolienne - Icônes électronique gratuites">
          <a:extLst>
            <a:ext uri="{FF2B5EF4-FFF2-40B4-BE49-F238E27FC236}">
              <a16:creationId xmlns:a16="http://schemas.microsoft.com/office/drawing/2014/main" id="{00000000-0008-0000-0100-00001D000000}"/>
            </a:ext>
          </a:extLst>
        </xdr:cNvPr>
        <xdr:cNvPicPr/>
      </xdr:nvPicPr>
      <xdr:blipFill>
        <a:blip xmlns:r="http://schemas.openxmlformats.org/officeDocument/2006/relationships" r:embed="rId8"/>
        <a:stretch/>
      </xdr:blipFill>
      <xdr:spPr>
        <a:xfrm>
          <a:off x="10468080" y="14524200"/>
          <a:ext cx="360720" cy="355680"/>
        </a:xfrm>
        <a:prstGeom prst="rect">
          <a:avLst/>
        </a:prstGeom>
        <a:ln w="0">
          <a:noFill/>
        </a:ln>
      </xdr:spPr>
    </xdr:pic>
    <xdr:clientData/>
  </xdr:twoCellAnchor>
  <xdr:twoCellAnchor editAs="oneCell">
    <xdr:from>
      <xdr:col>11</xdr:col>
      <xdr:colOff>106920</xdr:colOff>
      <xdr:row>48</xdr:row>
      <xdr:rowOff>8280</xdr:rowOff>
    </xdr:from>
    <xdr:to>
      <xdr:col>11</xdr:col>
      <xdr:colOff>366840</xdr:colOff>
      <xdr:row>48</xdr:row>
      <xdr:rowOff>273600</xdr:rowOff>
    </xdr:to>
    <xdr:pic>
      <xdr:nvPicPr>
        <xdr:cNvPr id="30" name="Image 40" descr="Panneau solaire - Icônes la technologie gratuites">
          <a:extLst>
            <a:ext uri="{FF2B5EF4-FFF2-40B4-BE49-F238E27FC236}">
              <a16:creationId xmlns:a16="http://schemas.microsoft.com/office/drawing/2014/main" id="{00000000-0008-0000-0100-00001E000000}"/>
            </a:ext>
          </a:extLst>
        </xdr:cNvPr>
        <xdr:cNvPicPr/>
      </xdr:nvPicPr>
      <xdr:blipFill>
        <a:blip xmlns:r="http://schemas.openxmlformats.org/officeDocument/2006/relationships" r:embed="rId3"/>
        <a:stretch/>
      </xdr:blipFill>
      <xdr:spPr>
        <a:xfrm>
          <a:off x="10557720" y="11057040"/>
          <a:ext cx="259920" cy="265320"/>
        </a:xfrm>
        <a:prstGeom prst="rect">
          <a:avLst/>
        </a:prstGeom>
        <a:ln w="0">
          <a:noFill/>
        </a:ln>
      </xdr:spPr>
    </xdr:pic>
    <xdr:clientData/>
  </xdr:twoCellAnchor>
  <xdr:twoCellAnchor editAs="oneCell">
    <xdr:from>
      <xdr:col>11</xdr:col>
      <xdr:colOff>59040</xdr:colOff>
      <xdr:row>71</xdr:row>
      <xdr:rowOff>17640</xdr:rowOff>
    </xdr:from>
    <xdr:to>
      <xdr:col>11</xdr:col>
      <xdr:colOff>318960</xdr:colOff>
      <xdr:row>71</xdr:row>
      <xdr:rowOff>282960</xdr:rowOff>
    </xdr:to>
    <xdr:pic>
      <xdr:nvPicPr>
        <xdr:cNvPr id="31" name="Image 41" descr="Panneau solaire - Icônes la technologie gratuites">
          <a:extLst>
            <a:ext uri="{FF2B5EF4-FFF2-40B4-BE49-F238E27FC236}">
              <a16:creationId xmlns:a16="http://schemas.microsoft.com/office/drawing/2014/main" id="{00000000-0008-0000-0100-00001F000000}"/>
            </a:ext>
          </a:extLst>
        </xdr:cNvPr>
        <xdr:cNvPicPr/>
      </xdr:nvPicPr>
      <xdr:blipFill>
        <a:blip xmlns:r="http://schemas.openxmlformats.org/officeDocument/2006/relationships" r:embed="rId3"/>
        <a:stretch/>
      </xdr:blipFill>
      <xdr:spPr>
        <a:xfrm>
          <a:off x="10509840" y="15762240"/>
          <a:ext cx="259920" cy="265320"/>
        </a:xfrm>
        <a:prstGeom prst="rect">
          <a:avLst/>
        </a:prstGeom>
        <a:ln w="0">
          <a:noFill/>
        </a:ln>
      </xdr:spPr>
    </xdr:pic>
    <xdr:clientData/>
  </xdr:twoCellAnchor>
  <xdr:twoCellAnchor>
    <xdr:from>
      <xdr:col>12</xdr:col>
      <xdr:colOff>371160</xdr:colOff>
      <xdr:row>43</xdr:row>
      <xdr:rowOff>3240</xdr:rowOff>
    </xdr:from>
    <xdr:to>
      <xdr:col>12</xdr:col>
      <xdr:colOff>552600</xdr:colOff>
      <xdr:row>43</xdr:row>
      <xdr:rowOff>311760</xdr:rowOff>
    </xdr:to>
    <xdr:sp macro="" textlink="">
      <xdr:nvSpPr>
        <xdr:cNvPr id="32" name="Flèche : bas 38">
          <a:extLst>
            <a:ext uri="{FF2B5EF4-FFF2-40B4-BE49-F238E27FC236}">
              <a16:creationId xmlns:a16="http://schemas.microsoft.com/office/drawing/2014/main" id="{00000000-0008-0000-0100-000020000000}"/>
            </a:ext>
          </a:extLst>
        </xdr:cNvPr>
        <xdr:cNvSpPr/>
      </xdr:nvSpPr>
      <xdr:spPr>
        <a:xfrm>
          <a:off x="11306160" y="9556560"/>
          <a:ext cx="181440" cy="308520"/>
        </a:xfrm>
        <a:prstGeom prst="downArrow">
          <a:avLst>
            <a:gd name="adj1" fmla="val 50000"/>
            <a:gd name="adj2" fmla="val 50000"/>
          </a:avLst>
        </a:prstGeom>
        <a:solidFill>
          <a:srgbClr val="00B0F0"/>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12</xdr:col>
      <xdr:colOff>361440</xdr:colOff>
      <xdr:row>66</xdr:row>
      <xdr:rowOff>3240</xdr:rowOff>
    </xdr:from>
    <xdr:to>
      <xdr:col>12</xdr:col>
      <xdr:colOff>542880</xdr:colOff>
      <xdr:row>66</xdr:row>
      <xdr:rowOff>311760</xdr:rowOff>
    </xdr:to>
    <xdr:sp macro="" textlink="">
      <xdr:nvSpPr>
        <xdr:cNvPr id="33" name="Flèche : bas 39">
          <a:extLst>
            <a:ext uri="{FF2B5EF4-FFF2-40B4-BE49-F238E27FC236}">
              <a16:creationId xmlns:a16="http://schemas.microsoft.com/office/drawing/2014/main" id="{00000000-0008-0000-0100-000021000000}"/>
            </a:ext>
          </a:extLst>
        </xdr:cNvPr>
        <xdr:cNvSpPr/>
      </xdr:nvSpPr>
      <xdr:spPr>
        <a:xfrm>
          <a:off x="11296440" y="14252400"/>
          <a:ext cx="181440" cy="308520"/>
        </a:xfrm>
        <a:prstGeom prst="downArrow">
          <a:avLst>
            <a:gd name="adj1" fmla="val 50000"/>
            <a:gd name="adj2" fmla="val 50000"/>
          </a:avLst>
        </a:prstGeom>
        <a:solidFill>
          <a:srgbClr val="00B0F0"/>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15</xdr:col>
      <xdr:colOff>47520</xdr:colOff>
      <xdr:row>48</xdr:row>
      <xdr:rowOff>9720</xdr:rowOff>
    </xdr:from>
    <xdr:to>
      <xdr:col>15</xdr:col>
      <xdr:colOff>600480</xdr:colOff>
      <xdr:row>51</xdr:row>
      <xdr:rowOff>9000</xdr:rowOff>
    </xdr:to>
    <xdr:sp macro="" textlink="">
      <xdr:nvSpPr>
        <xdr:cNvPr id="34" name="Accolade fermante 42">
          <a:extLst>
            <a:ext uri="{FF2B5EF4-FFF2-40B4-BE49-F238E27FC236}">
              <a16:creationId xmlns:a16="http://schemas.microsoft.com/office/drawing/2014/main" id="{00000000-0008-0000-0100-000022000000}"/>
            </a:ext>
          </a:extLst>
        </xdr:cNvPr>
        <xdr:cNvSpPr/>
      </xdr:nvSpPr>
      <xdr:spPr>
        <a:xfrm>
          <a:off x="14712840" y="11058480"/>
          <a:ext cx="552960" cy="932760"/>
        </a:xfrm>
        <a:prstGeom prst="rightBrace">
          <a:avLst>
            <a:gd name="adj1" fmla="val 16111"/>
            <a:gd name="adj2" fmla="val 50877"/>
          </a:avLst>
        </a:prstGeom>
        <a:noFill/>
        <a:ln w="28575">
          <a:solidFill>
            <a:srgbClr val="00B050"/>
          </a:solidFill>
          <a:round/>
        </a:ln>
      </xdr:spPr>
      <xdr:style>
        <a:lnRef idx="1">
          <a:schemeClr val="accent1"/>
        </a:lnRef>
        <a:fillRef idx="0">
          <a:schemeClr val="accent1"/>
        </a:fillRef>
        <a:effectRef idx="0">
          <a:schemeClr val="accent1"/>
        </a:effectRef>
        <a:fontRef idx="minor"/>
      </xdr:style>
    </xdr:sp>
    <xdr:clientData/>
  </xdr:twoCellAnchor>
  <xdr:twoCellAnchor>
    <xdr:from>
      <xdr:col>15</xdr:col>
      <xdr:colOff>47520</xdr:colOff>
      <xdr:row>71</xdr:row>
      <xdr:rowOff>9720</xdr:rowOff>
    </xdr:from>
    <xdr:to>
      <xdr:col>15</xdr:col>
      <xdr:colOff>600480</xdr:colOff>
      <xdr:row>74</xdr:row>
      <xdr:rowOff>9000</xdr:rowOff>
    </xdr:to>
    <xdr:sp macro="" textlink="">
      <xdr:nvSpPr>
        <xdr:cNvPr id="35" name="Accolade fermante 43">
          <a:extLst>
            <a:ext uri="{FF2B5EF4-FFF2-40B4-BE49-F238E27FC236}">
              <a16:creationId xmlns:a16="http://schemas.microsoft.com/office/drawing/2014/main" id="{00000000-0008-0000-0100-000023000000}"/>
            </a:ext>
          </a:extLst>
        </xdr:cNvPr>
        <xdr:cNvSpPr/>
      </xdr:nvSpPr>
      <xdr:spPr>
        <a:xfrm>
          <a:off x="14712840" y="15754320"/>
          <a:ext cx="552960" cy="932760"/>
        </a:xfrm>
        <a:prstGeom prst="rightBrace">
          <a:avLst>
            <a:gd name="adj1" fmla="val 16111"/>
            <a:gd name="adj2" fmla="val 50877"/>
          </a:avLst>
        </a:prstGeom>
        <a:noFill/>
        <a:ln w="28575">
          <a:solidFill>
            <a:srgbClr val="00B050"/>
          </a:solidFill>
          <a:round/>
        </a:ln>
      </xdr:spPr>
      <xdr:style>
        <a:lnRef idx="1">
          <a:schemeClr val="accent1"/>
        </a:lnRef>
        <a:fillRef idx="0">
          <a:schemeClr val="accent1"/>
        </a:fillRef>
        <a:effectRef idx="0">
          <a:schemeClr val="accent1"/>
        </a:effectRef>
        <a:fontRef idx="minor"/>
      </xdr:style>
    </xdr:sp>
    <xdr:clientData/>
  </xdr:twoCellAnchor>
  <xdr:oneCellAnchor>
    <xdr:from>
      <xdr:col>6</xdr:col>
      <xdr:colOff>66240</xdr:colOff>
      <xdr:row>47</xdr:row>
      <xdr:rowOff>273960</xdr:rowOff>
    </xdr:from>
    <xdr:ext cx="344520" cy="348465"/>
    <xdr:pic>
      <xdr:nvPicPr>
        <xdr:cNvPr id="45" name="Image 4" descr="Panneau solaire - Icônes la technologie gratuites">
          <a:extLst>
            <a:ext uri="{FF2B5EF4-FFF2-40B4-BE49-F238E27FC236}">
              <a16:creationId xmlns:a16="http://schemas.microsoft.com/office/drawing/2014/main" id="{9F0B1258-56CC-4B40-A7BD-82085BE0FC2E}"/>
            </a:ext>
          </a:extLst>
        </xdr:cNvPr>
        <xdr:cNvPicPr/>
      </xdr:nvPicPr>
      <xdr:blipFill>
        <a:blip xmlns:r="http://schemas.openxmlformats.org/officeDocument/2006/relationships" r:embed="rId6"/>
        <a:stretch/>
      </xdr:blipFill>
      <xdr:spPr>
        <a:xfrm>
          <a:off x="5104965" y="6303285"/>
          <a:ext cx="344520" cy="348465"/>
        </a:xfrm>
        <a:prstGeom prst="rect">
          <a:avLst/>
        </a:prstGeom>
        <a:ln w="0">
          <a:noFill/>
        </a:ln>
      </xdr:spPr>
    </xdr:pic>
    <xdr:clientData/>
  </xdr:oneCellAnchor>
  <xdr:oneCellAnchor>
    <xdr:from>
      <xdr:col>6</xdr:col>
      <xdr:colOff>75825</xdr:colOff>
      <xdr:row>53</xdr:row>
      <xdr:rowOff>257985</xdr:rowOff>
    </xdr:from>
    <xdr:ext cx="330120" cy="324135"/>
    <xdr:pic>
      <xdr:nvPicPr>
        <xdr:cNvPr id="46" name="Image 5" descr="Stickers et autocollant flamme">
          <a:extLst>
            <a:ext uri="{FF2B5EF4-FFF2-40B4-BE49-F238E27FC236}">
              <a16:creationId xmlns:a16="http://schemas.microsoft.com/office/drawing/2014/main" id="{D054734C-18CA-40B7-90B9-A4454A0F88C0}"/>
            </a:ext>
          </a:extLst>
        </xdr:cNvPr>
        <xdr:cNvPicPr/>
      </xdr:nvPicPr>
      <xdr:blipFill>
        <a:blip xmlns:r="http://schemas.openxmlformats.org/officeDocument/2006/relationships" r:embed="rId7"/>
        <a:stretch/>
      </xdr:blipFill>
      <xdr:spPr>
        <a:xfrm>
          <a:off x="5114550" y="8125635"/>
          <a:ext cx="330120" cy="324135"/>
        </a:xfrm>
        <a:prstGeom prst="rect">
          <a:avLst/>
        </a:prstGeom>
        <a:ln w="0">
          <a:noFill/>
        </a:ln>
      </xdr:spPr>
    </xdr:pic>
    <xdr:clientData/>
  </xdr:oneCellAnchor>
  <xdr:oneCellAnchor>
    <xdr:from>
      <xdr:col>11</xdr:col>
      <xdr:colOff>52170</xdr:colOff>
      <xdr:row>53</xdr:row>
      <xdr:rowOff>282015</xdr:rowOff>
    </xdr:from>
    <xdr:ext cx="325440" cy="323460"/>
    <xdr:pic>
      <xdr:nvPicPr>
        <xdr:cNvPr id="47" name="Image 7" descr="Stickers et autocollant flamme">
          <a:extLst>
            <a:ext uri="{FF2B5EF4-FFF2-40B4-BE49-F238E27FC236}">
              <a16:creationId xmlns:a16="http://schemas.microsoft.com/office/drawing/2014/main" id="{44C1B800-8680-413D-88B4-85FF10F9954B}"/>
            </a:ext>
          </a:extLst>
        </xdr:cNvPr>
        <xdr:cNvPicPr/>
      </xdr:nvPicPr>
      <xdr:blipFill>
        <a:blip xmlns:r="http://schemas.openxmlformats.org/officeDocument/2006/relationships" r:embed="rId7"/>
        <a:stretch/>
      </xdr:blipFill>
      <xdr:spPr>
        <a:xfrm>
          <a:off x="9929595" y="8149665"/>
          <a:ext cx="325440" cy="323460"/>
        </a:xfrm>
        <a:prstGeom prst="rect">
          <a:avLst/>
        </a:prstGeom>
        <a:ln w="0">
          <a:noFill/>
        </a:ln>
      </xdr:spPr>
    </xdr:pic>
    <xdr:clientData/>
  </xdr:oneCellAnchor>
  <xdr:twoCellAnchor>
    <xdr:from>
      <xdr:col>12</xdr:col>
      <xdr:colOff>361080</xdr:colOff>
      <xdr:row>42</xdr:row>
      <xdr:rowOff>298080</xdr:rowOff>
    </xdr:from>
    <xdr:to>
      <xdr:col>12</xdr:col>
      <xdr:colOff>542520</xdr:colOff>
      <xdr:row>44</xdr:row>
      <xdr:rowOff>6840</xdr:rowOff>
    </xdr:to>
    <xdr:sp macro="" textlink="">
      <xdr:nvSpPr>
        <xdr:cNvPr id="48" name="Flèche : bas 6">
          <a:extLst>
            <a:ext uri="{FF2B5EF4-FFF2-40B4-BE49-F238E27FC236}">
              <a16:creationId xmlns:a16="http://schemas.microsoft.com/office/drawing/2014/main" id="{E466E148-F5D0-4891-8593-99FD5FB9B509}"/>
            </a:ext>
          </a:extLst>
        </xdr:cNvPr>
        <xdr:cNvSpPr/>
      </xdr:nvSpPr>
      <xdr:spPr>
        <a:xfrm>
          <a:off x="10695705" y="4822455"/>
          <a:ext cx="181440" cy="337410"/>
        </a:xfrm>
        <a:prstGeom prst="downArrow">
          <a:avLst>
            <a:gd name="adj1" fmla="val 50000"/>
            <a:gd name="adj2" fmla="val 50000"/>
          </a:avLst>
        </a:prstGeom>
        <a:solidFill>
          <a:srgbClr val="00B0F0"/>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15</xdr:col>
      <xdr:colOff>47520</xdr:colOff>
      <xdr:row>48</xdr:row>
      <xdr:rowOff>9360</xdr:rowOff>
    </xdr:from>
    <xdr:to>
      <xdr:col>15</xdr:col>
      <xdr:colOff>600480</xdr:colOff>
      <xdr:row>51</xdr:row>
      <xdr:rowOff>8640</xdr:rowOff>
    </xdr:to>
    <xdr:sp macro="" textlink="">
      <xdr:nvSpPr>
        <xdr:cNvPr id="49" name="Accolade fermante 12">
          <a:extLst>
            <a:ext uri="{FF2B5EF4-FFF2-40B4-BE49-F238E27FC236}">
              <a16:creationId xmlns:a16="http://schemas.microsoft.com/office/drawing/2014/main" id="{E2242BBC-3319-4D3D-87C7-1CB112AB85AC}"/>
            </a:ext>
          </a:extLst>
        </xdr:cNvPr>
        <xdr:cNvSpPr/>
      </xdr:nvSpPr>
      <xdr:spPr>
        <a:xfrm>
          <a:off x="13906395" y="6353010"/>
          <a:ext cx="552960" cy="894630"/>
        </a:xfrm>
        <a:prstGeom prst="rightBrace">
          <a:avLst>
            <a:gd name="adj1" fmla="val 16111"/>
            <a:gd name="adj2" fmla="val 50877"/>
          </a:avLst>
        </a:prstGeom>
        <a:noFill/>
        <a:ln w="28575">
          <a:solidFill>
            <a:srgbClr val="00B050"/>
          </a:solidFill>
          <a:round/>
        </a:ln>
      </xdr:spPr>
      <xdr:style>
        <a:lnRef idx="1">
          <a:schemeClr val="accent1"/>
        </a:lnRef>
        <a:fillRef idx="0">
          <a:schemeClr val="accent1"/>
        </a:fillRef>
        <a:effectRef idx="0">
          <a:schemeClr val="accent1"/>
        </a:effectRef>
        <a:fontRef idx="minor"/>
      </xdr:style>
    </xdr:sp>
    <xdr:clientData/>
  </xdr:twoCellAnchor>
  <xdr:twoCellAnchor>
    <xdr:from>
      <xdr:col>12</xdr:col>
      <xdr:colOff>371160</xdr:colOff>
      <xdr:row>66</xdr:row>
      <xdr:rowOff>3240</xdr:rowOff>
    </xdr:from>
    <xdr:to>
      <xdr:col>12</xdr:col>
      <xdr:colOff>552600</xdr:colOff>
      <xdr:row>66</xdr:row>
      <xdr:rowOff>311760</xdr:rowOff>
    </xdr:to>
    <xdr:sp macro="" textlink="">
      <xdr:nvSpPr>
        <xdr:cNvPr id="59" name="Flèche : bas 38">
          <a:extLst>
            <a:ext uri="{FF2B5EF4-FFF2-40B4-BE49-F238E27FC236}">
              <a16:creationId xmlns:a16="http://schemas.microsoft.com/office/drawing/2014/main" id="{814775DD-51F0-4FF7-9BD9-3330A2A1997E}"/>
            </a:ext>
          </a:extLst>
        </xdr:cNvPr>
        <xdr:cNvSpPr/>
      </xdr:nvSpPr>
      <xdr:spPr>
        <a:xfrm>
          <a:off x="10705785" y="10756965"/>
          <a:ext cx="181440" cy="308520"/>
        </a:xfrm>
        <a:prstGeom prst="downArrow">
          <a:avLst>
            <a:gd name="adj1" fmla="val 50000"/>
            <a:gd name="adj2" fmla="val 50000"/>
          </a:avLst>
        </a:prstGeom>
        <a:solidFill>
          <a:srgbClr val="00B0F0"/>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15</xdr:col>
      <xdr:colOff>47520</xdr:colOff>
      <xdr:row>71</xdr:row>
      <xdr:rowOff>9720</xdr:rowOff>
    </xdr:from>
    <xdr:to>
      <xdr:col>15</xdr:col>
      <xdr:colOff>600480</xdr:colOff>
      <xdr:row>74</xdr:row>
      <xdr:rowOff>9000</xdr:rowOff>
    </xdr:to>
    <xdr:sp macro="" textlink="">
      <xdr:nvSpPr>
        <xdr:cNvPr id="60" name="Accolade fermante 42">
          <a:extLst>
            <a:ext uri="{FF2B5EF4-FFF2-40B4-BE49-F238E27FC236}">
              <a16:creationId xmlns:a16="http://schemas.microsoft.com/office/drawing/2014/main" id="{3277E97C-C39B-4F44-A3DC-964F75A95DF5}"/>
            </a:ext>
          </a:extLst>
        </xdr:cNvPr>
        <xdr:cNvSpPr/>
      </xdr:nvSpPr>
      <xdr:spPr>
        <a:xfrm>
          <a:off x="13906395" y="12258870"/>
          <a:ext cx="552960" cy="932730"/>
        </a:xfrm>
        <a:prstGeom prst="rightBrace">
          <a:avLst>
            <a:gd name="adj1" fmla="val 16111"/>
            <a:gd name="adj2" fmla="val 50877"/>
          </a:avLst>
        </a:prstGeom>
        <a:noFill/>
        <a:ln w="28575">
          <a:solidFill>
            <a:srgbClr val="00B050"/>
          </a:solidFill>
          <a:round/>
        </a:ln>
      </xdr:spPr>
      <xdr:style>
        <a:lnRef idx="1">
          <a:schemeClr val="accent1"/>
        </a:lnRef>
        <a:fillRef idx="0">
          <a:schemeClr val="accent1"/>
        </a:fillRef>
        <a:effectRef idx="0">
          <a:schemeClr val="accent1"/>
        </a:effectRef>
        <a:fontRef idx="minor"/>
      </xdr:style>
    </xdr:sp>
    <xdr:clientData/>
  </xdr:twoCellAnchor>
  <xdr:oneCellAnchor>
    <xdr:from>
      <xdr:col>6</xdr:col>
      <xdr:colOff>75825</xdr:colOff>
      <xdr:row>76</xdr:row>
      <xdr:rowOff>257985</xdr:rowOff>
    </xdr:from>
    <xdr:ext cx="330120" cy="324135"/>
    <xdr:pic>
      <xdr:nvPicPr>
        <xdr:cNvPr id="66" name="Image 5" descr="Stickers et autocollant flamme">
          <a:extLst>
            <a:ext uri="{FF2B5EF4-FFF2-40B4-BE49-F238E27FC236}">
              <a16:creationId xmlns:a16="http://schemas.microsoft.com/office/drawing/2014/main" id="{FD7F41E5-98FC-4B25-8613-911B688711CD}"/>
            </a:ext>
          </a:extLst>
        </xdr:cNvPr>
        <xdr:cNvPicPr/>
      </xdr:nvPicPr>
      <xdr:blipFill>
        <a:blip xmlns:r="http://schemas.openxmlformats.org/officeDocument/2006/relationships" r:embed="rId7"/>
        <a:stretch/>
      </xdr:blipFill>
      <xdr:spPr>
        <a:xfrm>
          <a:off x="5114550" y="14031135"/>
          <a:ext cx="330120" cy="324135"/>
        </a:xfrm>
        <a:prstGeom prst="rect">
          <a:avLst/>
        </a:prstGeom>
        <a:ln w="0">
          <a:noFill/>
        </a:ln>
      </xdr:spPr>
    </xdr:pic>
    <xdr:clientData/>
  </xdr:oneCellAnchor>
  <xdr:oneCellAnchor>
    <xdr:from>
      <xdr:col>11</xdr:col>
      <xdr:colOff>52170</xdr:colOff>
      <xdr:row>76</xdr:row>
      <xdr:rowOff>282015</xdr:rowOff>
    </xdr:from>
    <xdr:ext cx="325440" cy="323460"/>
    <xdr:pic>
      <xdr:nvPicPr>
        <xdr:cNvPr id="67" name="Image 7" descr="Stickers et autocollant flamme">
          <a:extLst>
            <a:ext uri="{FF2B5EF4-FFF2-40B4-BE49-F238E27FC236}">
              <a16:creationId xmlns:a16="http://schemas.microsoft.com/office/drawing/2014/main" id="{F95414E6-C714-4B04-AB3A-5F6C7BCF57C2}"/>
            </a:ext>
          </a:extLst>
        </xdr:cNvPr>
        <xdr:cNvPicPr/>
      </xdr:nvPicPr>
      <xdr:blipFill>
        <a:blip xmlns:r="http://schemas.openxmlformats.org/officeDocument/2006/relationships" r:embed="rId7"/>
        <a:stretch/>
      </xdr:blipFill>
      <xdr:spPr>
        <a:xfrm>
          <a:off x="9929595" y="14055165"/>
          <a:ext cx="325440" cy="323460"/>
        </a:xfrm>
        <a:prstGeom prst="rect">
          <a:avLst/>
        </a:prstGeom>
        <a:ln w="0">
          <a:noFill/>
        </a:ln>
      </xdr:spPr>
    </xdr:pic>
    <xdr:clientData/>
  </xdr:oneCellAnchor>
  <xdr:twoCellAnchor>
    <xdr:from>
      <xdr:col>12</xdr:col>
      <xdr:colOff>361080</xdr:colOff>
      <xdr:row>65</xdr:row>
      <xdr:rowOff>298080</xdr:rowOff>
    </xdr:from>
    <xdr:to>
      <xdr:col>12</xdr:col>
      <xdr:colOff>542520</xdr:colOff>
      <xdr:row>67</xdr:row>
      <xdr:rowOff>6840</xdr:rowOff>
    </xdr:to>
    <xdr:sp macro="" textlink="">
      <xdr:nvSpPr>
        <xdr:cNvPr id="68" name="Flèche : bas 6">
          <a:extLst>
            <a:ext uri="{FF2B5EF4-FFF2-40B4-BE49-F238E27FC236}">
              <a16:creationId xmlns:a16="http://schemas.microsoft.com/office/drawing/2014/main" id="{0336808D-1956-4BBD-821F-C21268C1F9CC}"/>
            </a:ext>
          </a:extLst>
        </xdr:cNvPr>
        <xdr:cNvSpPr/>
      </xdr:nvSpPr>
      <xdr:spPr>
        <a:xfrm>
          <a:off x="10695705" y="10756530"/>
          <a:ext cx="181440" cy="318360"/>
        </a:xfrm>
        <a:prstGeom prst="downArrow">
          <a:avLst>
            <a:gd name="adj1" fmla="val 50000"/>
            <a:gd name="adj2" fmla="val 50000"/>
          </a:avLst>
        </a:prstGeom>
        <a:solidFill>
          <a:srgbClr val="00B0F0"/>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15</xdr:col>
      <xdr:colOff>47520</xdr:colOff>
      <xdr:row>71</xdr:row>
      <xdr:rowOff>9360</xdr:rowOff>
    </xdr:from>
    <xdr:to>
      <xdr:col>15</xdr:col>
      <xdr:colOff>600480</xdr:colOff>
      <xdr:row>74</xdr:row>
      <xdr:rowOff>8640</xdr:rowOff>
    </xdr:to>
    <xdr:sp macro="" textlink="">
      <xdr:nvSpPr>
        <xdr:cNvPr id="69" name="Accolade fermante 12">
          <a:extLst>
            <a:ext uri="{FF2B5EF4-FFF2-40B4-BE49-F238E27FC236}">
              <a16:creationId xmlns:a16="http://schemas.microsoft.com/office/drawing/2014/main" id="{C3DD21E9-4A47-4969-8A2D-5915DC6A23DD}"/>
            </a:ext>
          </a:extLst>
        </xdr:cNvPr>
        <xdr:cNvSpPr/>
      </xdr:nvSpPr>
      <xdr:spPr>
        <a:xfrm>
          <a:off x="13906395" y="12258510"/>
          <a:ext cx="552960" cy="932730"/>
        </a:xfrm>
        <a:prstGeom prst="rightBrace">
          <a:avLst>
            <a:gd name="adj1" fmla="val 16111"/>
            <a:gd name="adj2" fmla="val 50877"/>
          </a:avLst>
        </a:prstGeom>
        <a:noFill/>
        <a:ln w="28575">
          <a:solidFill>
            <a:srgbClr val="00B050"/>
          </a:solidFill>
          <a:round/>
        </a:ln>
      </xdr:spPr>
      <xdr:style>
        <a:lnRef idx="1">
          <a:schemeClr val="accent1"/>
        </a:lnRef>
        <a:fillRef idx="0">
          <a:schemeClr val="accent1"/>
        </a:fillRef>
        <a:effectRef idx="0">
          <a:schemeClr val="accent1"/>
        </a:effectRef>
        <a:fontRef idx="minor"/>
      </xdr:style>
    </xdr:sp>
    <xdr:clientData/>
  </xdr:twoCellAnchor>
  <xdr:twoCellAnchor>
    <xdr:from>
      <xdr:col>0</xdr:col>
      <xdr:colOff>85725</xdr:colOff>
      <xdr:row>75</xdr:row>
      <xdr:rowOff>76200</xdr:rowOff>
    </xdr:from>
    <xdr:to>
      <xdr:col>3</xdr:col>
      <xdr:colOff>819150</xdr:colOff>
      <xdr:row>84</xdr:row>
      <xdr:rowOff>200024</xdr:rowOff>
    </xdr:to>
    <xdr:graphicFrame macro="">
      <xdr:nvGraphicFramePr>
        <xdr:cNvPr id="18" name="Graphique 17">
          <a:extLst>
            <a:ext uri="{FF2B5EF4-FFF2-40B4-BE49-F238E27FC236}">
              <a16:creationId xmlns:a16="http://schemas.microsoft.com/office/drawing/2014/main" id="{2C3B6AA4-7311-415F-9AB8-DF70BC6013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57150</xdr:colOff>
      <xdr:row>29</xdr:row>
      <xdr:rowOff>9525</xdr:rowOff>
    </xdr:from>
    <xdr:to>
      <xdr:col>3</xdr:col>
      <xdr:colOff>819150</xdr:colOff>
      <xdr:row>38</xdr:row>
      <xdr:rowOff>171450</xdr:rowOff>
    </xdr:to>
    <xdr:graphicFrame macro="">
      <xdr:nvGraphicFramePr>
        <xdr:cNvPr id="19" name="Graphique 18">
          <a:extLst>
            <a:ext uri="{FF2B5EF4-FFF2-40B4-BE49-F238E27FC236}">
              <a16:creationId xmlns:a16="http://schemas.microsoft.com/office/drawing/2014/main" id="{10079472-A39E-4475-B88E-BFFAFBD4F6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51</xdr:row>
      <xdr:rowOff>238125</xdr:rowOff>
    </xdr:from>
    <xdr:to>
      <xdr:col>3</xdr:col>
      <xdr:colOff>828675</xdr:colOff>
      <xdr:row>61</xdr:row>
      <xdr:rowOff>180975</xdr:rowOff>
    </xdr:to>
    <xdr:graphicFrame macro="">
      <xdr:nvGraphicFramePr>
        <xdr:cNvPr id="25" name="Graphique 24">
          <a:extLst>
            <a:ext uri="{FF2B5EF4-FFF2-40B4-BE49-F238E27FC236}">
              <a16:creationId xmlns:a16="http://schemas.microsoft.com/office/drawing/2014/main" id="{8F6D1891-F92B-45A0-933C-7D4BD786A2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24</xdr:row>
      <xdr:rowOff>57150</xdr:rowOff>
    </xdr:from>
    <xdr:to>
      <xdr:col>1</xdr:col>
      <xdr:colOff>619125</xdr:colOff>
      <xdr:row>38</xdr:row>
      <xdr:rowOff>133350</xdr:rowOff>
    </xdr:to>
    <xdr:graphicFrame macro="">
      <xdr:nvGraphicFramePr>
        <xdr:cNvPr id="3" name="Graphique 2">
          <a:extLst>
            <a:ext uri="{FF2B5EF4-FFF2-40B4-BE49-F238E27FC236}">
              <a16:creationId xmlns:a16="http://schemas.microsoft.com/office/drawing/2014/main" id="{D4B7EC28-0E1C-D2A3-72A4-BD47D42B02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742950</xdr:colOff>
      <xdr:row>24</xdr:row>
      <xdr:rowOff>57150</xdr:rowOff>
    </xdr:from>
    <xdr:to>
      <xdr:col>7</xdr:col>
      <xdr:colOff>742950</xdr:colOff>
      <xdr:row>38</xdr:row>
      <xdr:rowOff>133350</xdr:rowOff>
    </xdr:to>
    <xdr:graphicFrame macro="">
      <xdr:nvGraphicFramePr>
        <xdr:cNvPr id="4" name="Graphique 3">
          <a:extLst>
            <a:ext uri="{FF2B5EF4-FFF2-40B4-BE49-F238E27FC236}">
              <a16:creationId xmlns:a16="http://schemas.microsoft.com/office/drawing/2014/main" id="{B49222A8-D983-4844-901A-12482C6E8F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857250</xdr:colOff>
      <xdr:row>24</xdr:row>
      <xdr:rowOff>47625</xdr:rowOff>
    </xdr:from>
    <xdr:to>
      <xdr:col>13</xdr:col>
      <xdr:colOff>304800</xdr:colOff>
      <xdr:row>38</xdr:row>
      <xdr:rowOff>123825</xdr:rowOff>
    </xdr:to>
    <xdr:graphicFrame macro="">
      <xdr:nvGraphicFramePr>
        <xdr:cNvPr id="5" name="Graphique 4">
          <a:extLst>
            <a:ext uri="{FF2B5EF4-FFF2-40B4-BE49-F238E27FC236}">
              <a16:creationId xmlns:a16="http://schemas.microsoft.com/office/drawing/2014/main" id="{2DF2ED96-4D16-4CDC-9EF6-6EC7DCC6A9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AK568" totalsRowShown="0">
  <autoFilter ref="A1:AK568" xr:uid="{00000000-0009-0000-0100-000001000000}"/>
  <tableColumns count="37">
    <tableColumn id="1" xr3:uid="{00000000-0010-0000-0000-000001000000}" name="Colonne1"/>
    <tableColumn id="2" xr3:uid="{00000000-0010-0000-0000-000002000000}" name="Colonne2"/>
    <tableColumn id="3" xr3:uid="{00000000-0010-0000-0000-000003000000}" name="Colonne3"/>
    <tableColumn id="4" xr3:uid="{00000000-0010-0000-0000-000004000000}" name="Colonne34"/>
    <tableColumn id="5" xr3:uid="{00000000-0010-0000-0000-000005000000}" name="Colonne4"/>
    <tableColumn id="6" xr3:uid="{00000000-0010-0000-0000-000006000000}" name="Colonne5"/>
    <tableColumn id="7" xr3:uid="{00000000-0010-0000-0000-000007000000}" name="Colonne6"/>
    <tableColumn id="8" xr3:uid="{00000000-0010-0000-0000-000008000000}" name="Colonne7"/>
    <tableColumn id="9" xr3:uid="{00000000-0010-0000-0000-000009000000}" name="Colonne8"/>
    <tableColumn id="10" xr3:uid="{00000000-0010-0000-0000-00000A000000}" name="Colonne9"/>
    <tableColumn id="11" xr3:uid="{00000000-0010-0000-0000-00000B000000}" name="Colonne10"/>
    <tableColumn id="12" xr3:uid="{00000000-0010-0000-0000-00000C000000}" name="Colonne11"/>
    <tableColumn id="13" xr3:uid="{00000000-0010-0000-0000-00000D000000}" name="Colonne12"/>
    <tableColumn id="14" xr3:uid="{00000000-0010-0000-0000-00000E000000}" name="Colonne13"/>
    <tableColumn id="15" xr3:uid="{00000000-0010-0000-0000-00000F000000}" name="Colonne14"/>
    <tableColumn id="16" xr3:uid="{00000000-0010-0000-0000-000010000000}" name="Colonne15"/>
    <tableColumn id="17" xr3:uid="{00000000-0010-0000-0000-000011000000}" name="Colonne16"/>
    <tableColumn id="18" xr3:uid="{00000000-0010-0000-0000-000012000000}" name="Colonne17"/>
    <tableColumn id="19" xr3:uid="{00000000-0010-0000-0000-000013000000}" name="Colonne18"/>
    <tableColumn id="20" xr3:uid="{00000000-0010-0000-0000-000014000000}" name="Colonne19"/>
    <tableColumn id="21" xr3:uid="{00000000-0010-0000-0000-000015000000}" name="Colonne192"/>
    <tableColumn id="22" xr3:uid="{00000000-0010-0000-0000-000016000000}" name="Colonne20"/>
    <tableColumn id="23" xr3:uid="{00000000-0010-0000-0000-000017000000}" name="Colonne21"/>
    <tableColumn id="24" xr3:uid="{00000000-0010-0000-0000-000018000000}" name="Colonne22"/>
    <tableColumn id="25" xr3:uid="{00000000-0010-0000-0000-000019000000}" name="Colonne23"/>
    <tableColumn id="26" xr3:uid="{00000000-0010-0000-0000-00001A000000}" name="Colonne24"/>
    <tableColumn id="27" xr3:uid="{00000000-0010-0000-0000-00001B000000}" name="Colonne25"/>
    <tableColumn id="28" xr3:uid="{00000000-0010-0000-0000-00001C000000}" name="Colonne26"/>
    <tableColumn id="29" xr3:uid="{00000000-0010-0000-0000-00001D000000}" name="Colonne27"/>
    <tableColumn id="30" xr3:uid="{00000000-0010-0000-0000-00001E000000}" name="Colonne28"/>
    <tableColumn id="31" xr3:uid="{00000000-0010-0000-0000-00001F000000}" name="Colonne29"/>
    <tableColumn id="32" xr3:uid="{00000000-0010-0000-0000-000020000000}" name="Colonne30"/>
    <tableColumn id="33" xr3:uid="{00000000-0010-0000-0000-000021000000}" name="Colonne31"/>
    <tableColumn id="34" xr3:uid="{00000000-0010-0000-0000-000022000000}" name="Colonne32"/>
    <tableColumn id="35" xr3:uid="{00000000-0010-0000-0000-000023000000}" name="Colonne33"/>
    <tableColumn id="36" xr3:uid="{00000000-0010-0000-0000-000024000000}" name="Colonne332"/>
    <tableColumn id="37" xr3:uid="{00000000-0010-0000-0000-000025000000}" name="Colonne333"/>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qrco.de/bdyPPH" TargetMode="External"/><Relationship Id="rId13" Type="http://schemas.openxmlformats.org/officeDocument/2006/relationships/hyperlink" Target="https://librairie.ademe.fr/cadic/8006/SolaireThermique-20230711-012221-5.pdf" TargetMode="External"/><Relationship Id="rId18" Type="http://schemas.openxmlformats.org/officeDocument/2006/relationships/vmlDrawing" Target="../drawings/vmlDrawing1.vml"/><Relationship Id="rId3" Type="http://schemas.openxmlformats.org/officeDocument/2006/relationships/hyperlink" Target="https://qrco.de/bdoxdx" TargetMode="External"/><Relationship Id="rId7" Type="http://schemas.openxmlformats.org/officeDocument/2006/relationships/hyperlink" Target="https://qrco.de/be7DHs" TargetMode="External"/><Relationship Id="rId12" Type="http://schemas.openxmlformats.org/officeDocument/2006/relationships/hyperlink" Target="https://librairie.ademe.fr/cadic/8006/GeothermieProfonde-20230711-012221-4.pdf" TargetMode="External"/><Relationship Id="rId17" Type="http://schemas.openxmlformats.org/officeDocument/2006/relationships/hyperlink" Target="https://librairie.ademe.fr/cadic/8006/Methanisation-20230711-012221-9.pdf" TargetMode="External"/><Relationship Id="rId2" Type="http://schemas.openxmlformats.org/officeDocument/2006/relationships/hyperlink" Target="https://qrco.de/be7DEg" TargetMode="External"/><Relationship Id="rId16" Type="http://schemas.openxmlformats.org/officeDocument/2006/relationships/hyperlink" Target="https://librairie.ademe.fr/cadic/8006/ReseauDeChaleur-20230711-012221-8.pdf" TargetMode="External"/><Relationship Id="rId1" Type="http://schemas.openxmlformats.org/officeDocument/2006/relationships/hyperlink" Target="https://qrco.de/be7DGm" TargetMode="External"/><Relationship Id="rId6" Type="http://schemas.openxmlformats.org/officeDocument/2006/relationships/hyperlink" Target="https://qrco.de/be7D8d" TargetMode="External"/><Relationship Id="rId11" Type="http://schemas.openxmlformats.org/officeDocument/2006/relationships/hyperlink" Target="https://librairie.ademe.fr/cadic/8006/Bois-energie-20230711-012221-3.pdf" TargetMode="External"/><Relationship Id="rId5" Type="http://schemas.openxmlformats.org/officeDocument/2006/relationships/hyperlink" Target="https://qrco.de/be7DAZ" TargetMode="External"/><Relationship Id="rId15" Type="http://schemas.openxmlformats.org/officeDocument/2006/relationships/hyperlink" Target="https://librairie.ademe.fr/cadic/8006/EolienTerrestre-20230711-012221-7.pdf" TargetMode="External"/><Relationship Id="rId10" Type="http://schemas.openxmlformats.org/officeDocument/2006/relationships/hyperlink" Target="https://librairie.ademe.fr/cadic/8006/GeothermieDeSurface-20230711-012221-1.pdf" TargetMode="External"/><Relationship Id="rId19" Type="http://schemas.openxmlformats.org/officeDocument/2006/relationships/comments" Target="../comments1.xml"/><Relationship Id="rId4" Type="http://schemas.openxmlformats.org/officeDocument/2006/relationships/hyperlink" Target="https://qrco.de/be7D6k" TargetMode="External"/><Relationship Id="rId9" Type="http://schemas.openxmlformats.org/officeDocument/2006/relationships/hyperlink" Target="https://librairie.ademe.fr/cadic/8006/Introduction-012221.pdf" TargetMode="External"/><Relationship Id="rId14" Type="http://schemas.openxmlformats.org/officeDocument/2006/relationships/hyperlink" Target="https://librairie.ademe.fr/cadic/8006/Photovoltaique-20230711-012221-6.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zoomScale="70" zoomScaleNormal="70" workbookViewId="0">
      <selection activeCell="H29" sqref="H29"/>
    </sheetView>
  </sheetViews>
  <sheetFormatPr baseColWidth="10" defaultRowHeight="15" x14ac:dyDescent="0.25"/>
  <cols>
    <col min="1" max="1" width="24.5703125" customWidth="1"/>
    <col min="2" max="2" width="15.85546875" customWidth="1"/>
    <col min="3" max="3" width="15.140625" customWidth="1"/>
    <col min="4" max="4" width="13.85546875" customWidth="1"/>
    <col min="5" max="5" width="14.42578125" customWidth="1"/>
    <col min="6" max="6" width="16" customWidth="1"/>
    <col min="7" max="7" width="11.42578125" style="111"/>
    <col min="8" max="8" width="23.7109375" style="111" bestFit="1" customWidth="1"/>
    <col min="9" max="9" width="81.85546875" style="111" customWidth="1"/>
    <col min="10" max="10" width="28.85546875" customWidth="1"/>
  </cols>
  <sheetData>
    <row r="1" spans="1:9" ht="31.5" x14ac:dyDescent="0.5">
      <c r="A1" s="151" t="s">
        <v>0</v>
      </c>
      <c r="B1" s="151"/>
      <c r="C1" s="151"/>
      <c r="D1" s="151"/>
      <c r="E1" s="151"/>
      <c r="F1" s="151"/>
      <c r="G1" s="151"/>
      <c r="H1" s="151"/>
      <c r="I1" s="151"/>
    </row>
    <row r="2" spans="1:9" x14ac:dyDescent="0.25">
      <c r="A2" s="152"/>
      <c r="B2" s="152"/>
      <c r="C2" s="152"/>
      <c r="D2" s="152"/>
      <c r="E2" s="152"/>
      <c r="F2" s="152"/>
      <c r="G2" s="152"/>
      <c r="H2" s="152"/>
      <c r="I2" s="152"/>
    </row>
    <row r="3" spans="1:9" ht="80.25" customHeight="1" x14ac:dyDescent="0.35">
      <c r="A3" s="153" t="s">
        <v>767</v>
      </c>
      <c r="B3" s="154"/>
      <c r="C3" s="154"/>
      <c r="D3" s="154"/>
      <c r="E3" s="154"/>
      <c r="F3" s="154"/>
      <c r="G3" s="154"/>
      <c r="H3" s="154"/>
      <c r="I3" s="154"/>
    </row>
    <row r="4" spans="1:9" x14ac:dyDescent="0.25">
      <c r="A4" s="152"/>
      <c r="B4" s="152"/>
      <c r="C4" s="152"/>
      <c r="D4" s="152"/>
      <c r="E4" s="152"/>
      <c r="F4" s="152"/>
      <c r="G4" s="152"/>
      <c r="H4" s="152"/>
      <c r="I4" s="152"/>
    </row>
    <row r="5" spans="1:9" s="110" customFormat="1" ht="61.5" customHeight="1" x14ac:dyDescent="0.35">
      <c r="A5" s="155" t="s">
        <v>1</v>
      </c>
      <c r="B5" s="156"/>
      <c r="C5" s="156"/>
      <c r="D5" s="156"/>
      <c r="E5" s="156"/>
      <c r="F5" s="156"/>
      <c r="G5" s="156"/>
      <c r="H5" s="156"/>
      <c r="I5" s="156"/>
    </row>
    <row r="6" spans="1:9" x14ac:dyDescent="0.25">
      <c r="A6" s="152"/>
      <c r="B6" s="152"/>
      <c r="C6" s="152"/>
      <c r="D6" s="152"/>
      <c r="E6" s="152"/>
      <c r="F6" s="152"/>
      <c r="G6" s="152"/>
      <c r="H6" s="152"/>
      <c r="I6" s="152"/>
    </row>
    <row r="7" spans="1:9" ht="42" customHeight="1" x14ac:dyDescent="0.35">
      <c r="A7" s="153" t="s">
        <v>2</v>
      </c>
      <c r="B7" s="154"/>
      <c r="C7" s="154"/>
      <c r="D7" s="154"/>
      <c r="E7" s="154"/>
      <c r="F7" s="154"/>
      <c r="G7" s="154"/>
      <c r="H7" s="154"/>
      <c r="I7" s="154"/>
    </row>
    <row r="8" spans="1:9" ht="15.75" thickBot="1" x14ac:dyDescent="0.3"/>
    <row r="9" spans="1:9" ht="26.25" x14ac:dyDescent="0.4">
      <c r="A9" s="159" t="s">
        <v>3</v>
      </c>
      <c r="B9" s="160"/>
      <c r="C9" s="160"/>
      <c r="D9" s="160"/>
      <c r="E9" s="160"/>
      <c r="F9" s="160"/>
      <c r="G9" s="160"/>
      <c r="H9" s="160"/>
      <c r="I9" s="161"/>
    </row>
    <row r="10" spans="1:9" ht="26.25" x14ac:dyDescent="0.4">
      <c r="A10" s="162" t="s">
        <v>4</v>
      </c>
      <c r="B10" s="163"/>
      <c r="C10" s="163"/>
      <c r="D10" s="163"/>
      <c r="E10" s="163"/>
      <c r="F10" s="163"/>
      <c r="G10" s="163"/>
      <c r="H10" s="163"/>
      <c r="I10" s="164"/>
    </row>
    <row r="11" spans="1:9" x14ac:dyDescent="0.25">
      <c r="A11" s="3"/>
      <c r="B11" s="2"/>
      <c r="C11" s="2"/>
      <c r="D11" s="2"/>
      <c r="E11" s="2"/>
      <c r="F11" s="2"/>
      <c r="G11" s="112"/>
      <c r="H11" s="112"/>
      <c r="I11" s="113"/>
    </row>
    <row r="12" spans="1:9" ht="45" customHeight="1" x14ac:dyDescent="0.25">
      <c r="A12" s="3" t="s">
        <v>5</v>
      </c>
      <c r="B12" s="4" t="s">
        <v>6</v>
      </c>
      <c r="C12" s="4" t="s">
        <v>7</v>
      </c>
      <c r="D12" s="4" t="s">
        <v>8</v>
      </c>
      <c r="E12" s="4" t="s">
        <v>9</v>
      </c>
      <c r="F12" s="4" t="s">
        <v>10</v>
      </c>
      <c r="G12" s="114" t="s">
        <v>11</v>
      </c>
      <c r="H12" s="4" t="s">
        <v>12</v>
      </c>
      <c r="I12" s="115" t="s">
        <v>13</v>
      </c>
    </row>
    <row r="13" spans="1:9" x14ac:dyDescent="0.25">
      <c r="A13" s="3" t="s">
        <v>14</v>
      </c>
      <c r="B13" s="2" t="s">
        <v>15</v>
      </c>
      <c r="C13" s="2" t="s">
        <v>16</v>
      </c>
      <c r="D13" s="2">
        <v>15</v>
      </c>
      <c r="E13" s="2">
        <v>95</v>
      </c>
      <c r="F13" s="2" t="s">
        <v>17</v>
      </c>
      <c r="G13" s="112">
        <v>1470</v>
      </c>
      <c r="H13" s="116" t="s">
        <v>18</v>
      </c>
      <c r="I13" s="117" t="s">
        <v>19</v>
      </c>
    </row>
    <row r="14" spans="1:9" x14ac:dyDescent="0.25">
      <c r="A14" s="3" t="s">
        <v>20</v>
      </c>
      <c r="B14" s="2"/>
      <c r="C14" s="2"/>
      <c r="D14" s="2"/>
      <c r="E14" s="2"/>
      <c r="F14" s="2"/>
      <c r="G14" s="112"/>
      <c r="H14" s="2"/>
      <c r="I14" s="113"/>
    </row>
    <row r="15" spans="1:9" x14ac:dyDescent="0.25">
      <c r="A15" s="3" t="s">
        <v>21</v>
      </c>
      <c r="B15" s="2" t="s">
        <v>22</v>
      </c>
      <c r="C15" s="2" t="s">
        <v>23</v>
      </c>
      <c r="D15" s="2">
        <v>12.3</v>
      </c>
      <c r="E15" s="2">
        <v>74</v>
      </c>
      <c r="F15" s="2"/>
      <c r="G15" s="112">
        <v>25760</v>
      </c>
      <c r="H15" s="116" t="s">
        <v>24</v>
      </c>
      <c r="I15" s="117" t="s">
        <v>25</v>
      </c>
    </row>
    <row r="16" spans="1:9" x14ac:dyDescent="0.25">
      <c r="A16" s="3" t="s">
        <v>26</v>
      </c>
      <c r="B16" s="2" t="s">
        <v>27</v>
      </c>
      <c r="C16" s="5" t="s">
        <v>28</v>
      </c>
      <c r="D16" s="2">
        <v>10</v>
      </c>
      <c r="E16" s="2">
        <v>38</v>
      </c>
      <c r="F16" s="2" t="s">
        <v>17</v>
      </c>
      <c r="G16" s="112">
        <v>2210</v>
      </c>
      <c r="H16" s="116" t="s">
        <v>29</v>
      </c>
      <c r="I16" s="117" t="s">
        <v>30</v>
      </c>
    </row>
    <row r="17" spans="1:9" x14ac:dyDescent="0.25">
      <c r="A17" s="3" t="s">
        <v>31</v>
      </c>
      <c r="B17" s="2" t="s">
        <v>32</v>
      </c>
      <c r="C17" s="2" t="s">
        <v>33</v>
      </c>
      <c r="D17" s="2">
        <v>8</v>
      </c>
      <c r="E17" s="2">
        <v>110</v>
      </c>
      <c r="F17" s="2" t="s">
        <v>34</v>
      </c>
      <c r="G17" s="112">
        <v>2520</v>
      </c>
      <c r="H17" s="116" t="s">
        <v>35</v>
      </c>
      <c r="I17" s="117" t="s">
        <v>36</v>
      </c>
    </row>
    <row r="18" spans="1:9" x14ac:dyDescent="0.25">
      <c r="A18" s="3" t="s">
        <v>37</v>
      </c>
      <c r="B18" s="2" t="s">
        <v>38</v>
      </c>
      <c r="C18" s="2" t="s">
        <v>39</v>
      </c>
      <c r="D18" s="2">
        <v>33</v>
      </c>
      <c r="E18" s="2">
        <v>105</v>
      </c>
      <c r="F18" s="2" t="s">
        <v>40</v>
      </c>
      <c r="G18" s="112">
        <v>12160</v>
      </c>
      <c r="H18" s="116" t="s">
        <v>41</v>
      </c>
      <c r="I18" s="117" t="s">
        <v>42</v>
      </c>
    </row>
    <row r="19" spans="1:9" x14ac:dyDescent="0.25">
      <c r="A19" s="3" t="s">
        <v>43</v>
      </c>
      <c r="B19" s="2" t="s">
        <v>44</v>
      </c>
      <c r="C19" s="2" t="s">
        <v>45</v>
      </c>
      <c r="D19" s="2" t="s">
        <v>46</v>
      </c>
      <c r="E19" s="2">
        <v>66</v>
      </c>
      <c r="F19" s="2" t="s">
        <v>47</v>
      </c>
      <c r="G19" s="112">
        <v>12700</v>
      </c>
      <c r="H19" s="116" t="s">
        <v>48</v>
      </c>
      <c r="I19" s="117" t="s">
        <v>49</v>
      </c>
    </row>
    <row r="20" spans="1:9" x14ac:dyDescent="0.25">
      <c r="A20" s="3" t="s">
        <v>50</v>
      </c>
      <c r="B20" s="2" t="s">
        <v>51</v>
      </c>
      <c r="C20" s="2" t="s">
        <v>52</v>
      </c>
      <c r="D20" s="2">
        <v>125</v>
      </c>
      <c r="E20" s="2">
        <v>80</v>
      </c>
      <c r="F20" s="2"/>
      <c r="G20" s="112">
        <v>3450</v>
      </c>
      <c r="H20" s="116" t="s">
        <v>53</v>
      </c>
      <c r="I20" s="117" t="s">
        <v>54</v>
      </c>
    </row>
    <row r="21" spans="1:9" ht="15.75" thickBot="1" x14ac:dyDescent="0.3">
      <c r="A21" s="6" t="s">
        <v>55</v>
      </c>
      <c r="B21" s="7" t="s">
        <v>56</v>
      </c>
      <c r="C21" s="7" t="s">
        <v>57</v>
      </c>
      <c r="D21" s="7">
        <v>34</v>
      </c>
      <c r="E21" s="7">
        <v>115</v>
      </c>
      <c r="F21" s="7" t="s">
        <v>58</v>
      </c>
      <c r="G21" s="118">
        <v>4420</v>
      </c>
      <c r="H21" s="119" t="s">
        <v>59</v>
      </c>
      <c r="I21" s="120" t="s">
        <v>60</v>
      </c>
    </row>
    <row r="22" spans="1:9" x14ac:dyDescent="0.25">
      <c r="A22" s="157"/>
      <c r="B22" s="157"/>
      <c r="C22" s="157"/>
      <c r="D22" s="157"/>
      <c r="E22" s="157"/>
      <c r="F22" s="157"/>
      <c r="G22" s="157"/>
      <c r="H22" s="157"/>
      <c r="I22" s="157"/>
    </row>
    <row r="23" spans="1:9" x14ac:dyDescent="0.25">
      <c r="A23" s="152"/>
      <c r="B23" s="152"/>
      <c r="C23" s="152"/>
      <c r="D23" s="152"/>
      <c r="E23" s="152"/>
      <c r="F23" s="152"/>
      <c r="G23" s="152"/>
      <c r="H23" s="152"/>
      <c r="I23" s="152"/>
    </row>
    <row r="24" spans="1:9" ht="26.25" x14ac:dyDescent="0.4">
      <c r="A24" s="158" t="s">
        <v>61</v>
      </c>
      <c r="B24" s="158"/>
      <c r="C24" s="158"/>
      <c r="D24" s="158"/>
      <c r="E24" s="158"/>
      <c r="F24" s="158"/>
      <c r="G24" s="158"/>
      <c r="H24" s="158"/>
      <c r="I24" s="158"/>
    </row>
    <row r="26" spans="1:9" ht="97.5" customHeight="1" x14ac:dyDescent="0.35">
      <c r="A26" s="153" t="s">
        <v>62</v>
      </c>
      <c r="B26" s="152"/>
      <c r="C26" s="152"/>
      <c r="D26" s="152"/>
      <c r="E26" s="152"/>
      <c r="F26" s="152"/>
      <c r="G26" s="152"/>
      <c r="H26" s="152"/>
      <c r="I26" s="152"/>
    </row>
    <row r="27" spans="1:9" ht="15.75" thickBot="1" x14ac:dyDescent="0.3"/>
    <row r="28" spans="1:9" ht="23.25" x14ac:dyDescent="0.35">
      <c r="A28" s="148" t="s">
        <v>63</v>
      </c>
      <c r="B28" s="149"/>
      <c r="C28" s="121">
        <v>2400</v>
      </c>
      <c r="D28" s="149" t="s">
        <v>64</v>
      </c>
      <c r="E28" s="150"/>
    </row>
    <row r="29" spans="1:9" ht="23.25" x14ac:dyDescent="0.35">
      <c r="A29" s="145" t="s">
        <v>65</v>
      </c>
      <c r="B29" s="146"/>
      <c r="C29" s="122">
        <v>15000</v>
      </c>
      <c r="D29" s="146" t="s">
        <v>66</v>
      </c>
      <c r="E29" s="147"/>
    </row>
    <row r="30" spans="1:9" ht="23.25" x14ac:dyDescent="0.35">
      <c r="A30" s="145" t="s">
        <v>67</v>
      </c>
      <c r="B30" s="146"/>
      <c r="C30" s="122">
        <v>1200</v>
      </c>
      <c r="D30" s="146" t="s">
        <v>68</v>
      </c>
      <c r="E30" s="147"/>
    </row>
    <row r="31" spans="1:9" ht="23.25" x14ac:dyDescent="0.35">
      <c r="A31" s="145" t="s">
        <v>69</v>
      </c>
      <c r="B31" s="146"/>
      <c r="C31" s="123">
        <v>0.2</v>
      </c>
      <c r="D31" s="146" t="s">
        <v>70</v>
      </c>
      <c r="E31" s="147"/>
    </row>
    <row r="32" spans="1:9" ht="23.25" x14ac:dyDescent="0.35">
      <c r="A32" s="145" t="s">
        <v>31</v>
      </c>
      <c r="B32" s="146"/>
      <c r="C32" s="123">
        <v>0.35</v>
      </c>
      <c r="D32" s="146" t="s">
        <v>778</v>
      </c>
      <c r="E32" s="147"/>
    </row>
    <row r="33" spans="1:5" ht="23.25" x14ac:dyDescent="0.35">
      <c r="A33" s="145" t="s">
        <v>71</v>
      </c>
      <c r="B33" s="146"/>
      <c r="C33" s="122">
        <v>140</v>
      </c>
      <c r="D33" s="146" t="s">
        <v>66</v>
      </c>
      <c r="E33" s="147"/>
    </row>
    <row r="34" spans="1:5" ht="23.25" x14ac:dyDescent="0.35">
      <c r="A34" s="145" t="s">
        <v>26</v>
      </c>
      <c r="B34" s="146"/>
      <c r="C34" s="122">
        <v>1500</v>
      </c>
      <c r="D34" s="146" t="s">
        <v>768</v>
      </c>
      <c r="E34" s="147"/>
    </row>
    <row r="35" spans="1:5" ht="24" thickBot="1" x14ac:dyDescent="0.4">
      <c r="A35" s="142" t="s">
        <v>14</v>
      </c>
      <c r="B35" s="143"/>
      <c r="C35" s="137">
        <v>1.5</v>
      </c>
      <c r="D35" s="143" t="s">
        <v>781</v>
      </c>
      <c r="E35" s="144"/>
    </row>
  </sheetData>
  <mergeCells count="28">
    <mergeCell ref="A28:B28"/>
    <mergeCell ref="D28:E28"/>
    <mergeCell ref="A29:B29"/>
    <mergeCell ref="D29:E29"/>
    <mergeCell ref="A1:I1"/>
    <mergeCell ref="A2:I2"/>
    <mergeCell ref="A3:I3"/>
    <mergeCell ref="A4:I4"/>
    <mergeCell ref="A5:I5"/>
    <mergeCell ref="A6:I6"/>
    <mergeCell ref="A7:I7"/>
    <mergeCell ref="A22:I23"/>
    <mergeCell ref="A24:I24"/>
    <mergeCell ref="A26:I26"/>
    <mergeCell ref="A9:I9"/>
    <mergeCell ref="A10:I10"/>
    <mergeCell ref="A31:B31"/>
    <mergeCell ref="D31:E31"/>
    <mergeCell ref="A32:B32"/>
    <mergeCell ref="D32:E32"/>
    <mergeCell ref="A30:B30"/>
    <mergeCell ref="D30:E30"/>
    <mergeCell ref="A35:B35"/>
    <mergeCell ref="D35:E35"/>
    <mergeCell ref="A33:B33"/>
    <mergeCell ref="D33:E33"/>
    <mergeCell ref="A34:B34"/>
    <mergeCell ref="D34:E34"/>
  </mergeCells>
  <hyperlinks>
    <hyperlink ref="H13" r:id="rId1" xr:uid="{B3C18FAF-E48E-47D6-AECC-206ABC1429E2}"/>
    <hyperlink ref="H16" r:id="rId2" xr:uid="{E76379F2-D333-4CE9-8CA5-3FD414F3850A}"/>
    <hyperlink ref="H15" r:id="rId3" xr:uid="{F133CFA4-6917-4E4A-BA52-2D1374277A63}"/>
    <hyperlink ref="H17" r:id="rId4" xr:uid="{83EE5375-21E3-42A5-8D89-1BFFA7D4385B}"/>
    <hyperlink ref="H18" r:id="rId5" xr:uid="{B2E4FB36-2840-46A7-9F90-0E140DCB8DD1}"/>
    <hyperlink ref="H20" r:id="rId6" xr:uid="{20535858-21A1-4BE1-AF8E-E0BAA9AA07E0}"/>
    <hyperlink ref="H19" r:id="rId7" xr:uid="{DDC0D8BD-5C5C-47E0-9C5E-1F25F72591F8}"/>
    <hyperlink ref="H21" r:id="rId8" xr:uid="{AE4B3B6D-4125-4172-A7D6-19BD7BB24B43}"/>
    <hyperlink ref="A10" r:id="rId9" xr:uid="{A798EB9E-B7EE-4A67-920D-039533C83E69}"/>
    <hyperlink ref="I13" r:id="rId10" xr:uid="{21849EE2-C4AC-40F4-A706-05FF9C1B1DF2}"/>
    <hyperlink ref="I15" r:id="rId11" xr:uid="{565AEF4E-5B84-47FB-8157-6C0C0366778E}"/>
    <hyperlink ref="I16" r:id="rId12" xr:uid="{A32F3534-EA38-4539-A757-2C1E03F3C2FF}"/>
    <hyperlink ref="I17" r:id="rId13" xr:uid="{D7BF4720-A173-40F7-851F-8B5A9B8EE522}"/>
    <hyperlink ref="I18" r:id="rId14" xr:uid="{2D18C444-D8F0-4E50-BB3C-C7DBD31C8DBD}"/>
    <hyperlink ref="I19" r:id="rId15" xr:uid="{35C3D665-1144-4C18-AD45-1312B33977A2}"/>
    <hyperlink ref="I20" r:id="rId16" xr:uid="{0DC5E825-A433-473B-90D8-7617806C2391}"/>
    <hyperlink ref="I21" r:id="rId17" xr:uid="{D8726516-D8FA-4719-ABAC-259057782D8C}"/>
  </hyperlinks>
  <pageMargins left="0.7" right="0.7" top="0.75" bottom="0.75" header="0.51180555555555496" footer="0.51180555555555496"/>
  <pageSetup paperSize="9" orientation="portrait" horizontalDpi="300" verticalDpi="300"/>
  <legacy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85"/>
  <sheetViews>
    <sheetView showGridLines="0" tabSelected="1" zoomScale="68" zoomScaleNormal="100" workbookViewId="0">
      <selection activeCell="T58" sqref="T58"/>
    </sheetView>
  </sheetViews>
  <sheetFormatPr baseColWidth="10" defaultColWidth="10.7109375" defaultRowHeight="15" x14ac:dyDescent="0.25"/>
  <cols>
    <col min="1" max="1" width="27.7109375" customWidth="1"/>
    <col min="2" max="2" width="13.42578125" customWidth="1"/>
    <col min="3" max="3" width="16" customWidth="1"/>
    <col min="4" max="4" width="12.5703125" customWidth="1"/>
    <col min="5" max="5" width="2" customWidth="1"/>
    <col min="6" max="6" width="3.85546875" customWidth="1"/>
    <col min="7" max="7" width="9.42578125" customWidth="1"/>
    <col min="8" max="9" width="17" customWidth="1"/>
    <col min="10" max="10" width="20.140625" customWidth="1"/>
    <col min="11" max="11" width="11.7109375" customWidth="1"/>
    <col min="12" max="12" width="6.85546875" customWidth="1"/>
    <col min="13" max="13" width="14.42578125" customWidth="1"/>
    <col min="14" max="14" width="8.85546875" customWidth="1"/>
    <col min="15" max="15" width="29.5703125" customWidth="1"/>
    <col min="16" max="16" width="28.85546875" customWidth="1"/>
  </cols>
  <sheetData>
    <row r="1" spans="1:17" s="13" customFormat="1" ht="23.25" x14ac:dyDescent="0.35">
      <c r="A1" s="174" t="s">
        <v>72</v>
      </c>
      <c r="B1" s="174"/>
      <c r="C1" s="175" t="s">
        <v>73</v>
      </c>
      <c r="D1" s="175"/>
      <c r="E1" s="175"/>
      <c r="F1" s="175"/>
      <c r="G1" s="175"/>
      <c r="H1" s="175"/>
      <c r="I1" s="8">
        <f>VLOOKUP($C$1,Tableau1[],COLUMN(Données!B2),FALSE())</f>
        <v>977.06205673758905</v>
      </c>
      <c r="J1" s="9" t="s">
        <v>74</v>
      </c>
      <c r="K1" s="9"/>
      <c r="L1" s="9"/>
      <c r="M1" s="8">
        <f>VLOOKUP($C$1,Tableau1[],COLUMN(Données!C2),FALSE())</f>
        <v>1524.4487942149999</v>
      </c>
      <c r="N1" s="9" t="s">
        <v>75</v>
      </c>
      <c r="O1" s="10" t="s">
        <v>76</v>
      </c>
      <c r="P1" s="11">
        <f>VLOOKUP($C$1,Tableau1[],COLUMN(Données!AK2),FALSE())</f>
        <v>71000</v>
      </c>
      <c r="Q1" s="12"/>
    </row>
    <row r="2" spans="1:17" s="16" customFormat="1" ht="23.25" x14ac:dyDescent="0.35">
      <c r="A2" s="14" t="s">
        <v>773</v>
      </c>
      <c r="B2" s="14"/>
      <c r="C2" s="14"/>
      <c r="D2" s="14"/>
      <c r="E2" s="14"/>
      <c r="F2" s="14"/>
      <c r="G2" s="14"/>
      <c r="H2" s="14"/>
      <c r="I2" s="15"/>
      <c r="J2" s="15"/>
      <c r="K2" s="14" t="s">
        <v>774</v>
      </c>
      <c r="L2" s="14"/>
      <c r="M2" s="14"/>
      <c r="N2" s="14"/>
      <c r="O2" s="14"/>
      <c r="P2" s="14"/>
      <c r="Q2" s="15"/>
    </row>
    <row r="3" spans="1:17" x14ac:dyDescent="0.25">
      <c r="A3" s="17"/>
      <c r="B3" s="17"/>
      <c r="C3" s="17"/>
      <c r="D3" s="17"/>
      <c r="E3" s="17"/>
      <c r="F3" s="17"/>
      <c r="G3" s="17"/>
      <c r="H3" s="17"/>
      <c r="I3" s="17"/>
      <c r="J3" s="17"/>
      <c r="K3" s="17"/>
      <c r="L3" s="17"/>
      <c r="M3" s="17"/>
      <c r="N3" s="17"/>
      <c r="O3" s="17"/>
      <c r="P3" s="17"/>
      <c r="Q3" s="17"/>
    </row>
    <row r="4" spans="1:17" ht="15.75" x14ac:dyDescent="0.25">
      <c r="A4" s="18" t="s">
        <v>77</v>
      </c>
      <c r="B4" s="19">
        <f>VLOOKUP($C$1,Tableau1[],COLUMN(Données!D4),FALSE())</f>
        <v>2018</v>
      </c>
      <c r="C4" s="17"/>
      <c r="D4" s="17"/>
      <c r="E4" s="17"/>
      <c r="F4" s="17"/>
      <c r="G4" s="17"/>
      <c r="H4" s="17"/>
      <c r="I4" s="17"/>
      <c r="J4" s="17"/>
      <c r="K4" s="18" t="s">
        <v>78</v>
      </c>
      <c r="L4" s="20"/>
      <c r="M4" s="20"/>
      <c r="N4" s="20"/>
      <c r="O4" s="20"/>
      <c r="P4" s="19">
        <f>VLOOKUP($C$1,Tableau1[],COLUMN(Données!U2),FALSE())</f>
        <v>2021</v>
      </c>
      <c r="Q4" s="17"/>
    </row>
    <row r="5" spans="1:17" x14ac:dyDescent="0.25">
      <c r="A5" s="17"/>
      <c r="B5" s="21" t="s">
        <v>79</v>
      </c>
      <c r="C5" s="17"/>
      <c r="D5" s="17"/>
      <c r="E5" s="17"/>
      <c r="F5" s="17"/>
      <c r="G5" s="17"/>
      <c r="H5" s="17"/>
      <c r="I5" s="17"/>
      <c r="J5" s="17"/>
      <c r="K5" s="17"/>
      <c r="L5" s="17"/>
      <c r="M5" s="17"/>
      <c r="N5" s="17"/>
      <c r="O5" s="17"/>
      <c r="P5" s="21" t="s">
        <v>79</v>
      </c>
      <c r="Q5" s="17"/>
    </row>
    <row r="6" spans="1:17" ht="20.25" customHeight="1" x14ac:dyDescent="0.25">
      <c r="A6" s="22" t="s">
        <v>80</v>
      </c>
      <c r="B6" s="19">
        <f>VLOOKUP($C$1,Tableau1[],COLUMN(Données!F2),FALSE())</f>
        <v>6800.8554482269501</v>
      </c>
      <c r="C6" s="17"/>
      <c r="D6" s="17"/>
      <c r="E6" s="17"/>
      <c r="F6" s="17"/>
      <c r="G6" s="17"/>
      <c r="H6" s="17"/>
      <c r="I6" s="17"/>
      <c r="J6" s="17"/>
      <c r="K6" s="23" t="s">
        <v>81</v>
      </c>
      <c r="L6" s="23"/>
      <c r="M6" s="23"/>
      <c r="N6" s="23"/>
      <c r="O6" s="23"/>
      <c r="P6" s="19">
        <f>VLOOKUP($C$1,Tableau1[],COLUMN(Données!$W$3),FALSE())</f>
        <v>50.884184397163096</v>
      </c>
      <c r="Q6" s="17"/>
    </row>
    <row r="7" spans="1:17" ht="20.25" customHeight="1" x14ac:dyDescent="0.25">
      <c r="A7" s="22" t="s">
        <v>82</v>
      </c>
      <c r="B7" s="19">
        <f>VLOOKUP($C$1,Tableau1[],COLUMN(Données!H2),FALSE())</f>
        <v>3793.1948187943299</v>
      </c>
      <c r="C7" s="17"/>
      <c r="D7" s="17"/>
      <c r="E7" s="17"/>
      <c r="F7" s="17"/>
      <c r="G7" s="17"/>
      <c r="H7" s="17"/>
      <c r="I7" s="17"/>
      <c r="J7" s="17"/>
      <c r="K7" s="23" t="s">
        <v>83</v>
      </c>
      <c r="L7" s="23"/>
      <c r="M7" s="23"/>
      <c r="N7" s="23"/>
      <c r="O7" s="23"/>
      <c r="P7" s="19">
        <f>VLOOKUP($C$1,Tableau1[],COLUMN(Données!$X$3),FALSE())</f>
        <v>85.810211737588702</v>
      </c>
      <c r="Q7" s="17"/>
    </row>
    <row r="8" spans="1:17" ht="20.25" customHeight="1" x14ac:dyDescent="0.25">
      <c r="A8" s="22" t="s">
        <v>84</v>
      </c>
      <c r="B8" s="19">
        <f>VLOOKUP($C$1,Tableau1[],COLUMN(Données!I2),FALSE())</f>
        <v>7695.5709702127597</v>
      </c>
      <c r="C8" s="17"/>
      <c r="D8" s="17"/>
      <c r="E8" s="17"/>
      <c r="F8" s="17"/>
      <c r="G8" s="17"/>
      <c r="H8" s="17"/>
      <c r="I8" s="17"/>
      <c r="J8" s="17"/>
      <c r="K8" s="23" t="s">
        <v>85</v>
      </c>
      <c r="L8" s="23"/>
      <c r="M8" s="23"/>
      <c r="N8" s="23"/>
      <c r="O8" s="23"/>
      <c r="P8" s="19">
        <f>VLOOKUP($C$1,Tableau1[],COLUMN(Données!$Z$3),FALSE())</f>
        <v>10.1231813419733</v>
      </c>
      <c r="Q8" s="17"/>
    </row>
    <row r="9" spans="1:17" ht="20.25" customHeight="1" x14ac:dyDescent="0.25">
      <c r="A9" s="22" t="s">
        <v>86</v>
      </c>
      <c r="B9" s="19">
        <f>VLOOKUP($C$1,Tableau1[],COLUMN(Données!J2),FALSE())</f>
        <v>1129.96680744681</v>
      </c>
      <c r="C9" s="17"/>
      <c r="D9" s="17"/>
      <c r="E9" s="17"/>
      <c r="F9" s="17"/>
      <c r="G9" s="17"/>
      <c r="H9" s="17"/>
      <c r="I9" s="17"/>
      <c r="J9" s="17"/>
      <c r="K9" s="23" t="s">
        <v>87</v>
      </c>
      <c r="L9" s="23"/>
      <c r="M9" s="23"/>
      <c r="N9" s="23"/>
      <c r="O9" s="23"/>
      <c r="P9" s="19">
        <f>VLOOKUP($C$1,Tableau1[],COLUMN(Données!$AA$3),FALSE())</f>
        <v>164.51569502091201</v>
      </c>
      <c r="Q9" s="17"/>
    </row>
    <row r="10" spans="1:17" ht="20.25" customHeight="1" x14ac:dyDescent="0.25">
      <c r="A10" s="22" t="s">
        <v>88</v>
      </c>
      <c r="B10" s="19">
        <f>VLOOKUP($C$1,Tableau1[],COLUMN(Données!L2),FALSE())</f>
        <v>13197.270390780101</v>
      </c>
      <c r="C10" s="17"/>
      <c r="D10" s="17"/>
      <c r="E10" s="17"/>
      <c r="F10" s="17"/>
      <c r="G10" s="17"/>
      <c r="H10" s="17"/>
      <c r="I10" s="17"/>
      <c r="J10" s="17"/>
      <c r="K10" s="23" t="s">
        <v>89</v>
      </c>
      <c r="L10" s="23"/>
      <c r="M10" s="23"/>
      <c r="N10" s="23"/>
      <c r="O10" s="23"/>
      <c r="P10" s="19">
        <f>VLOOKUP($C$1,Tableau1[],COLUMN(Données!$AB$3),FALSE())</f>
        <v>16.765611319549102</v>
      </c>
      <c r="Q10" s="17"/>
    </row>
    <row r="11" spans="1:17" ht="20.25" customHeight="1" x14ac:dyDescent="0.25">
      <c r="A11" s="24" t="s">
        <v>90</v>
      </c>
      <c r="B11" s="25">
        <f>SUM(B6:B10)</f>
        <v>32616.858435460952</v>
      </c>
      <c r="C11" s="17"/>
      <c r="D11" s="17"/>
      <c r="E11" s="17"/>
      <c r="F11" s="17"/>
      <c r="G11" s="17"/>
      <c r="H11" s="17"/>
      <c r="I11" s="17"/>
      <c r="J11" s="17"/>
      <c r="K11" s="23" t="s">
        <v>91</v>
      </c>
      <c r="L11" s="23"/>
      <c r="M11" s="23"/>
      <c r="N11" s="23"/>
      <c r="O11" s="23"/>
      <c r="P11" s="19">
        <f>VLOOKUP($C$1,Tableau1[],COLUMN(Données!$AE$3),FALSE())</f>
        <v>465.76160141844002</v>
      </c>
      <c r="Q11" s="17"/>
    </row>
    <row r="12" spans="1:17" ht="18" customHeight="1" x14ac:dyDescent="0.25">
      <c r="C12" s="17"/>
      <c r="D12" s="17"/>
      <c r="E12" s="17"/>
      <c r="F12" s="17"/>
      <c r="G12" s="17"/>
      <c r="H12" s="17"/>
      <c r="I12" s="17"/>
      <c r="J12" s="17"/>
      <c r="K12" s="23" t="s">
        <v>92</v>
      </c>
      <c r="L12" s="23"/>
      <c r="M12" s="23"/>
      <c r="N12" s="23"/>
      <c r="O12" s="23"/>
      <c r="P12" s="19">
        <f>VLOOKUP($C$1,Tableau1[],COLUMN(Données!$AF$3),FALSE())</f>
        <v>5.3191489361702096E-4</v>
      </c>
      <c r="Q12" s="17"/>
    </row>
    <row r="13" spans="1:17" ht="15.75" x14ac:dyDescent="0.25">
      <c r="C13" s="17"/>
      <c r="D13" s="17"/>
      <c r="E13" s="17"/>
      <c r="F13" s="17"/>
      <c r="G13" s="17"/>
      <c r="H13" s="17"/>
      <c r="I13" s="17"/>
      <c r="J13" s="17"/>
      <c r="K13" s="23" t="s">
        <v>93</v>
      </c>
      <c r="L13" s="23"/>
      <c r="M13" s="23"/>
      <c r="N13" s="23"/>
      <c r="O13" s="23"/>
      <c r="P13" s="19">
        <f>VLOOKUP($C$1,Tableau1[],COLUMN(Données!$AG$3),FALSE())</f>
        <v>81.402737875531898</v>
      </c>
      <c r="Q13" s="17"/>
    </row>
    <row r="14" spans="1:17" ht="20.25" customHeight="1" thickTop="1" thickBot="1" x14ac:dyDescent="0.3">
      <c r="A14" s="17"/>
      <c r="B14" s="17"/>
      <c r="C14" s="17"/>
      <c r="D14" s="17"/>
      <c r="E14" s="17"/>
      <c r="F14" s="17"/>
      <c r="G14" s="17"/>
      <c r="H14" s="17"/>
      <c r="I14" s="17"/>
      <c r="J14" s="17"/>
      <c r="K14" s="23" t="s">
        <v>94</v>
      </c>
      <c r="L14" s="23"/>
      <c r="M14" s="23"/>
      <c r="N14" s="23"/>
      <c r="O14" s="23"/>
      <c r="P14" s="19">
        <f>VLOOKUP($C$1,Tableau1[],COLUMN(Données!$AI$3),FALSE())</f>
        <v>906.59221631205605</v>
      </c>
      <c r="Q14" s="17"/>
    </row>
    <row r="15" spans="1:17" ht="17.25" customHeight="1" thickTop="1" thickBot="1" x14ac:dyDescent="0.4">
      <c r="A15" s="176" t="s">
        <v>95</v>
      </c>
      <c r="B15" s="176"/>
      <c r="C15" s="176"/>
      <c r="D15" s="176"/>
      <c r="E15" s="176"/>
      <c r="F15" s="176"/>
      <c r="G15" s="176"/>
      <c r="H15" s="176"/>
      <c r="I15" s="176"/>
      <c r="J15" s="17"/>
      <c r="K15" s="23" t="s">
        <v>784</v>
      </c>
      <c r="L15" s="23"/>
      <c r="M15" s="23"/>
      <c r="N15" s="23"/>
      <c r="O15" s="23"/>
      <c r="P15" s="19">
        <f>VLOOKUP($C$1,Tableau1[],COLUMN(Données!$AD$3),FALSE())</f>
        <v>1.59574468085106E-4</v>
      </c>
      <c r="Q15" s="17"/>
    </row>
    <row r="16" spans="1:17" ht="16.5" customHeight="1" thickTop="1" thickBot="1" x14ac:dyDescent="0.3">
      <c r="A16" s="177">
        <f>P17/B11</f>
        <v>5.4629912762393672E-2</v>
      </c>
      <c r="B16" s="177"/>
      <c r="C16" s="177"/>
      <c r="D16" s="177"/>
      <c r="E16" s="177"/>
      <c r="F16" s="177"/>
      <c r="G16" s="177"/>
      <c r="H16" s="177"/>
      <c r="I16" s="177"/>
      <c r="J16" s="17"/>
      <c r="K16" s="26" t="s">
        <v>775</v>
      </c>
      <c r="L16" s="26"/>
      <c r="M16" s="26"/>
      <c r="N16" s="26"/>
      <c r="O16" s="26"/>
      <c r="P16" s="19">
        <f>VLOOKUP($C$1,Tableau1[],COLUMN(Données!$AJ3),FALSE())</f>
        <v>0</v>
      </c>
      <c r="Q16" s="17"/>
    </row>
    <row r="17" spans="1:17" ht="22.5" customHeight="1" thickTop="1" thickBot="1" x14ac:dyDescent="0.4">
      <c r="A17" s="177"/>
      <c r="B17" s="177"/>
      <c r="C17" s="177"/>
      <c r="D17" s="177"/>
      <c r="E17" s="177"/>
      <c r="F17" s="177"/>
      <c r="G17" s="177"/>
      <c r="H17" s="177"/>
      <c r="I17" s="177"/>
      <c r="J17" s="27"/>
      <c r="K17" s="24" t="s">
        <v>96</v>
      </c>
      <c r="L17" s="24"/>
      <c r="M17" s="24"/>
      <c r="N17" s="24"/>
      <c r="O17" s="24"/>
      <c r="P17" s="25">
        <f>SUM(P6:P16)</f>
        <v>1781.856130912576</v>
      </c>
      <c r="Q17" s="17"/>
    </row>
    <row r="18" spans="1:17" ht="22.5" customHeight="1" thickTop="1" x14ac:dyDescent="0.35">
      <c r="B18" s="27"/>
      <c r="C18" s="27"/>
      <c r="D18" s="27"/>
      <c r="E18" s="27"/>
      <c r="F18" s="27"/>
      <c r="G18" s="27"/>
      <c r="H18" s="27"/>
      <c r="I18" s="27"/>
      <c r="J18" s="27"/>
      <c r="Q18" s="17"/>
    </row>
    <row r="19" spans="1:17" ht="22.5" customHeight="1" thickBot="1" x14ac:dyDescent="0.4">
      <c r="B19" s="28" t="s">
        <v>97</v>
      </c>
      <c r="C19" s="17"/>
      <c r="D19" s="29"/>
      <c r="E19" s="29"/>
      <c r="F19" s="29"/>
      <c r="G19" s="30" t="s">
        <v>98</v>
      </c>
      <c r="H19" s="30"/>
      <c r="I19" s="31"/>
      <c r="J19" s="31"/>
      <c r="K19" s="17"/>
      <c r="L19" s="32"/>
      <c r="M19" s="32"/>
      <c r="N19" s="32"/>
      <c r="O19" s="32"/>
      <c r="P19" s="32"/>
      <c r="Q19" s="32"/>
    </row>
    <row r="20" spans="1:17" ht="24" customHeight="1" x14ac:dyDescent="0.35">
      <c r="A20" s="169" t="s">
        <v>99</v>
      </c>
      <c r="B20" s="169"/>
      <c r="C20" s="169"/>
      <c r="D20" s="169"/>
      <c r="E20" s="33"/>
      <c r="F20" s="17"/>
      <c r="G20" s="170">
        <f>+D28-P17</f>
        <v>29060.706663498746</v>
      </c>
      <c r="H20" s="170"/>
      <c r="I20" s="34" t="s">
        <v>100</v>
      </c>
      <c r="J20" s="35"/>
      <c r="K20" s="17"/>
      <c r="L20" s="171" t="s">
        <v>101</v>
      </c>
      <c r="M20" s="171"/>
      <c r="N20" s="171"/>
      <c r="O20" s="171"/>
      <c r="P20" s="171"/>
      <c r="Q20" s="171"/>
    </row>
    <row r="21" spans="1:17" ht="25.5" customHeight="1" x14ac:dyDescent="0.35">
      <c r="A21" s="169"/>
      <c r="B21" s="169"/>
      <c r="C21" s="169"/>
      <c r="D21" s="169"/>
      <c r="E21" s="32"/>
      <c r="F21" s="32"/>
      <c r="G21" s="36"/>
      <c r="H21" s="37" t="s">
        <v>102</v>
      </c>
      <c r="I21" s="38"/>
      <c r="J21" s="39"/>
      <c r="K21" s="17"/>
      <c r="L21" s="40"/>
      <c r="M21" s="17"/>
      <c r="N21" s="17"/>
      <c r="O21" s="17"/>
      <c r="P21" s="172" t="s">
        <v>103</v>
      </c>
      <c r="Q21" s="172"/>
    </row>
    <row r="22" spans="1:17" ht="21.75" customHeight="1" x14ac:dyDescent="0.35">
      <c r="A22" s="40"/>
      <c r="C22" s="41"/>
      <c r="D22" s="42"/>
      <c r="E22" s="17"/>
      <c r="F22" s="17"/>
      <c r="G22" s="43"/>
      <c r="H22" s="44">
        <f>G20/2400</f>
        <v>12.10862777645781</v>
      </c>
      <c r="I22" s="45" t="s">
        <v>104</v>
      </c>
      <c r="J22" s="46"/>
      <c r="K22" s="17"/>
      <c r="L22" s="40"/>
      <c r="M22" s="47">
        <v>0</v>
      </c>
      <c r="N22" s="48" t="s">
        <v>105</v>
      </c>
      <c r="O22" s="49">
        <f>M22*Introduction!C$28</f>
        <v>0</v>
      </c>
      <c r="P22" s="173" t="s">
        <v>106</v>
      </c>
      <c r="Q22" s="173"/>
    </row>
    <row r="23" spans="1:17" ht="24.75" customHeight="1" x14ac:dyDescent="0.25">
      <c r="A23" s="50" t="s">
        <v>80</v>
      </c>
      <c r="B23" s="51">
        <f>B6</f>
        <v>6800.8554482269501</v>
      </c>
      <c r="C23" s="52">
        <v>-0.08</v>
      </c>
      <c r="D23" s="53">
        <f>B23+C23*B23</f>
        <v>6256.7870123687944</v>
      </c>
      <c r="E23" s="54"/>
      <c r="F23" s="54"/>
      <c r="G23" s="40"/>
      <c r="H23" s="55"/>
      <c r="I23" s="56" t="s">
        <v>107</v>
      </c>
      <c r="J23" s="42"/>
      <c r="K23" s="17"/>
      <c r="L23" s="40"/>
      <c r="M23" s="57" t="s">
        <v>108</v>
      </c>
      <c r="N23" s="48"/>
      <c r="O23" s="58"/>
      <c r="P23" s="59">
        <f>O22+O24+O26+O28</f>
        <v>0</v>
      </c>
      <c r="Q23" s="60" t="s">
        <v>109</v>
      </c>
    </row>
    <row r="24" spans="1:17" ht="22.5" customHeight="1" x14ac:dyDescent="0.35">
      <c r="A24" s="50" t="s">
        <v>82</v>
      </c>
      <c r="B24" s="51">
        <f>B7</f>
        <v>3793.1948187943299</v>
      </c>
      <c r="C24" s="52">
        <v>-0.08</v>
      </c>
      <c r="D24" s="53">
        <f>B24+C24*B24</f>
        <v>3489.7392332907834</v>
      </c>
      <c r="E24" s="54"/>
      <c r="F24" s="54"/>
      <c r="G24" s="40"/>
      <c r="H24" s="61">
        <f>+G20/Introduction!C$29</f>
        <v>1.9373804442332496</v>
      </c>
      <c r="I24" s="62" t="s">
        <v>110</v>
      </c>
      <c r="J24" s="63"/>
      <c r="K24" s="17"/>
      <c r="L24" s="40"/>
      <c r="M24" s="64">
        <v>0</v>
      </c>
      <c r="N24" s="48" t="s">
        <v>111</v>
      </c>
      <c r="O24" s="49"/>
      <c r="P24" s="65">
        <f>O25+O30+O32+O34+O36</f>
        <v>0</v>
      </c>
      <c r="Q24" s="66" t="s">
        <v>112</v>
      </c>
    </row>
    <row r="25" spans="1:17" ht="24.75" customHeight="1" x14ac:dyDescent="0.25">
      <c r="A25" s="50" t="s">
        <v>84</v>
      </c>
      <c r="B25" s="51">
        <f>B8</f>
        <v>7695.5709702127597</v>
      </c>
      <c r="C25" s="52">
        <v>-0.02</v>
      </c>
      <c r="D25" s="53">
        <f>B25+C25*B25</f>
        <v>7541.6595508085047</v>
      </c>
      <c r="E25" s="54"/>
      <c r="F25" s="54"/>
      <c r="G25" s="40"/>
      <c r="H25" s="55"/>
      <c r="I25" s="56" t="s">
        <v>107</v>
      </c>
      <c r="J25" s="42"/>
      <c r="K25" s="17"/>
      <c r="L25" s="40"/>
      <c r="M25" s="57" t="s">
        <v>113</v>
      </c>
      <c r="N25" s="48"/>
      <c r="O25" s="67">
        <f>M24*Introduction!C$29</f>
        <v>0</v>
      </c>
      <c r="P25" s="68"/>
      <c r="Q25" s="69"/>
    </row>
    <row r="26" spans="1:17" ht="21" customHeight="1" x14ac:dyDescent="0.35">
      <c r="A26" s="50" t="s">
        <v>86</v>
      </c>
      <c r="B26" s="51">
        <f>B9</f>
        <v>1129.96680744681</v>
      </c>
      <c r="C26" s="52">
        <v>-0.1</v>
      </c>
      <c r="D26" s="53">
        <f>B26+C26*B26</f>
        <v>1016.9701267021289</v>
      </c>
      <c r="E26" s="54"/>
      <c r="F26" s="54"/>
      <c r="G26" s="40"/>
      <c r="H26" s="70">
        <f>(G20/Introduction!C$30)</f>
        <v>24.217255552915621</v>
      </c>
      <c r="I26" s="71" t="s">
        <v>114</v>
      </c>
      <c r="J26" s="72"/>
      <c r="K26" s="17"/>
      <c r="L26" s="40"/>
      <c r="M26" s="73"/>
      <c r="N26" s="48" t="s">
        <v>115</v>
      </c>
      <c r="O26" s="49">
        <f>M26*Introduction!C$30</f>
        <v>0</v>
      </c>
      <c r="P26" s="166" t="s">
        <v>106</v>
      </c>
      <c r="Q26" s="166"/>
    </row>
    <row r="27" spans="1:17" ht="24.75" customHeight="1" x14ac:dyDescent="0.3">
      <c r="A27" s="50" t="s">
        <v>88</v>
      </c>
      <c r="B27" s="51">
        <f>B10</f>
        <v>13197.270390780101</v>
      </c>
      <c r="C27" s="52">
        <v>-4.9999999999998997E-2</v>
      </c>
      <c r="D27" s="53">
        <f>B27+C27*B27</f>
        <v>12537.406871241108</v>
      </c>
      <c r="E27" s="54"/>
      <c r="F27" s="54"/>
      <c r="G27" s="40"/>
      <c r="H27" s="55"/>
      <c r="I27" s="56" t="s">
        <v>107</v>
      </c>
      <c r="J27" s="42"/>
      <c r="K27" s="17"/>
      <c r="L27" s="40"/>
      <c r="M27" s="57" t="s">
        <v>116</v>
      </c>
      <c r="N27" s="48"/>
      <c r="O27" s="74"/>
      <c r="P27" s="167">
        <f>(M26+M28/10000)/$M$1</f>
        <v>0</v>
      </c>
      <c r="Q27" s="167"/>
    </row>
    <row r="28" spans="1:17" ht="24.75" customHeight="1" x14ac:dyDescent="0.4">
      <c r="A28" s="75"/>
      <c r="B28" s="76">
        <f>SUM(B23:B27)</f>
        <v>32616.858435460952</v>
      </c>
      <c r="C28" s="77"/>
      <c r="D28" s="78">
        <f>SUM(D23:D27)</f>
        <v>30842.562794411322</v>
      </c>
      <c r="E28" s="54"/>
      <c r="F28" s="54"/>
      <c r="G28" s="79" t="s">
        <v>117</v>
      </c>
      <c r="H28" s="80">
        <f>(G20/Introduction!C$31)</f>
        <v>145303.53331749371</v>
      </c>
      <c r="I28" s="71" t="s">
        <v>118</v>
      </c>
      <c r="J28" s="72"/>
      <c r="K28" s="17"/>
      <c r="L28" s="79" t="s">
        <v>117</v>
      </c>
      <c r="M28" s="73"/>
      <c r="N28" s="48" t="s">
        <v>119</v>
      </c>
      <c r="O28" s="49">
        <f>M28*Introduction!C$31</f>
        <v>0</v>
      </c>
      <c r="P28" s="168" t="s">
        <v>120</v>
      </c>
      <c r="Q28" s="168"/>
    </row>
    <row r="29" spans="1:17" ht="24.75" customHeight="1" x14ac:dyDescent="0.3">
      <c r="A29" s="81"/>
      <c r="B29" s="82"/>
      <c r="C29" s="83"/>
      <c r="D29" s="84"/>
      <c r="E29" s="54"/>
      <c r="F29" s="54"/>
      <c r="G29" s="40"/>
      <c r="H29" s="55"/>
      <c r="I29" s="56" t="s">
        <v>107</v>
      </c>
      <c r="J29" s="42"/>
      <c r="K29" s="17"/>
      <c r="L29" s="40"/>
      <c r="M29" s="57" t="s">
        <v>121</v>
      </c>
      <c r="N29" s="48"/>
      <c r="O29" s="74"/>
      <c r="P29" s="68"/>
      <c r="Q29" s="69"/>
    </row>
    <row r="30" spans="1:17" ht="24.75" customHeight="1" x14ac:dyDescent="0.35">
      <c r="A30" s="81"/>
      <c r="B30" s="82"/>
      <c r="C30" s="83"/>
      <c r="D30" s="84"/>
      <c r="E30" s="54"/>
      <c r="F30" s="54"/>
      <c r="G30" s="136" t="s">
        <v>777</v>
      </c>
      <c r="H30" s="125">
        <f>(G20/Introduction!C$32)</f>
        <v>83030.590467139278</v>
      </c>
      <c r="I30" s="126" t="s">
        <v>769</v>
      </c>
      <c r="J30" s="127"/>
      <c r="K30" s="17"/>
      <c r="L30" s="136" t="s">
        <v>777</v>
      </c>
      <c r="M30" s="128"/>
      <c r="N30" s="48" t="s">
        <v>119</v>
      </c>
      <c r="O30" s="124">
        <f>M30*Introduction!C$32</f>
        <v>0</v>
      </c>
      <c r="P30" s="68"/>
      <c r="Q30" s="69"/>
    </row>
    <row r="31" spans="1:17" ht="24.75" customHeight="1" x14ac:dyDescent="0.3">
      <c r="A31" s="81"/>
      <c r="B31" s="82"/>
      <c r="C31" s="83"/>
      <c r="D31" s="84"/>
      <c r="E31" s="54"/>
      <c r="F31" s="54"/>
      <c r="G31" s="40"/>
      <c r="H31" s="55"/>
      <c r="I31" s="56" t="s">
        <v>107</v>
      </c>
      <c r="J31" s="42"/>
      <c r="K31" s="17"/>
      <c r="L31" s="40"/>
      <c r="M31" s="57" t="s">
        <v>770</v>
      </c>
      <c r="N31" s="48"/>
      <c r="O31" s="74"/>
      <c r="P31" s="68"/>
      <c r="Q31" s="69"/>
    </row>
    <row r="32" spans="1:17" ht="21.75" customHeight="1" x14ac:dyDescent="0.3">
      <c r="E32" s="54"/>
      <c r="F32" s="54"/>
      <c r="G32" s="40"/>
      <c r="H32" s="85">
        <f>G20/Introduction!C$33</f>
        <v>207.5764761678482</v>
      </c>
      <c r="I32" s="86" t="s">
        <v>771</v>
      </c>
      <c r="J32" s="87"/>
      <c r="K32" s="17"/>
      <c r="L32" s="40"/>
      <c r="M32" s="88"/>
      <c r="N32" s="48" t="s">
        <v>111</v>
      </c>
      <c r="O32" s="67">
        <f>M32*Introduction!C$33</f>
        <v>0</v>
      </c>
      <c r="P32" s="68"/>
      <c r="Q32" s="69"/>
    </row>
    <row r="33" spans="1:17" ht="21.75" customHeight="1" x14ac:dyDescent="0.35">
      <c r="E33" s="54"/>
      <c r="F33" s="54"/>
      <c r="G33" s="40"/>
      <c r="H33" s="165" t="s">
        <v>107</v>
      </c>
      <c r="I33" s="165"/>
      <c r="J33" s="165"/>
      <c r="K33" s="17"/>
      <c r="L33" s="40"/>
      <c r="M33" s="89" t="s">
        <v>122</v>
      </c>
      <c r="N33" s="17"/>
      <c r="O33" s="17"/>
      <c r="P33" s="17"/>
      <c r="Q33" s="42"/>
    </row>
    <row r="34" spans="1:17" ht="21.75" customHeight="1" x14ac:dyDescent="0.35">
      <c r="E34" s="54"/>
      <c r="F34" s="54"/>
      <c r="G34" s="135" t="s">
        <v>776</v>
      </c>
      <c r="H34" s="131">
        <f>G20/Introduction!C$34</f>
        <v>19.373804442332496</v>
      </c>
      <c r="I34" s="132" t="s">
        <v>772</v>
      </c>
      <c r="J34" s="133"/>
      <c r="K34" s="17"/>
      <c r="L34" s="134" t="s">
        <v>776</v>
      </c>
      <c r="M34" s="138"/>
      <c r="N34" s="17" t="s">
        <v>105</v>
      </c>
      <c r="O34" s="67">
        <f>M34*Introduction!C$34</f>
        <v>0</v>
      </c>
      <c r="P34" s="17"/>
      <c r="Q34" s="42"/>
    </row>
    <row r="35" spans="1:17" ht="21.75" customHeight="1" x14ac:dyDescent="0.35">
      <c r="E35" s="54"/>
      <c r="F35" s="54"/>
      <c r="G35" s="40"/>
      <c r="H35" s="165" t="s">
        <v>107</v>
      </c>
      <c r="I35" s="165"/>
      <c r="J35" s="165"/>
      <c r="K35" s="17"/>
      <c r="L35" s="40"/>
      <c r="M35" s="57" t="s">
        <v>779</v>
      </c>
      <c r="N35" s="17"/>
      <c r="O35" s="17"/>
      <c r="P35" s="17"/>
      <c r="Q35" s="42"/>
    </row>
    <row r="36" spans="1:17" ht="21.75" customHeight="1" x14ac:dyDescent="0.35">
      <c r="E36" s="54"/>
      <c r="F36" s="54"/>
      <c r="G36" s="135" t="s">
        <v>776</v>
      </c>
      <c r="H36" s="131">
        <f>G20/Introduction!C$35</f>
        <v>19373.804442332497</v>
      </c>
      <c r="I36" s="132" t="s">
        <v>782</v>
      </c>
      <c r="J36" s="133"/>
      <c r="K36" s="17"/>
      <c r="L36" s="134" t="s">
        <v>776</v>
      </c>
      <c r="M36" s="138"/>
      <c r="N36" s="17" t="s">
        <v>783</v>
      </c>
      <c r="O36" s="67">
        <f>M36*Introduction!C$35</f>
        <v>0</v>
      </c>
      <c r="P36" s="17"/>
      <c r="Q36" s="42"/>
    </row>
    <row r="37" spans="1:17" ht="21.75" customHeight="1" x14ac:dyDescent="0.25">
      <c r="E37" s="54"/>
      <c r="F37" s="54"/>
      <c r="G37" s="40"/>
      <c r="H37" s="129"/>
      <c r="I37" s="129"/>
      <c r="J37" s="130"/>
      <c r="K37" s="17"/>
      <c r="L37" s="40"/>
      <c r="M37" s="57" t="s">
        <v>780</v>
      </c>
      <c r="N37" s="17"/>
      <c r="O37" s="17"/>
      <c r="P37" s="17"/>
      <c r="Q37" s="42"/>
    </row>
    <row r="38" spans="1:17" ht="23.25" x14ac:dyDescent="0.35">
      <c r="E38" s="90"/>
      <c r="F38" s="90"/>
      <c r="G38" s="40"/>
      <c r="H38" s="17"/>
      <c r="I38" s="41"/>
      <c r="J38" s="42"/>
      <c r="K38" s="17"/>
      <c r="L38" s="40"/>
      <c r="M38" s="17"/>
      <c r="N38" s="91" t="s">
        <v>123</v>
      </c>
      <c r="O38" s="92">
        <f>(P23+P24+P17)/D28</f>
        <v>5.7772635263482343E-2</v>
      </c>
      <c r="P38" s="91" t="s">
        <v>124</v>
      </c>
      <c r="Q38" s="42"/>
    </row>
    <row r="39" spans="1:17" x14ac:dyDescent="0.25">
      <c r="B39" s="17"/>
      <c r="C39" s="17"/>
      <c r="D39" s="17"/>
      <c r="E39" s="17"/>
      <c r="F39" s="17"/>
      <c r="G39" s="93"/>
      <c r="H39" s="77"/>
      <c r="I39" s="94"/>
      <c r="J39" s="95"/>
      <c r="K39" s="17"/>
      <c r="L39" s="93"/>
      <c r="M39" s="77"/>
      <c r="N39" s="77"/>
      <c r="O39" s="77"/>
      <c r="P39" s="77"/>
      <c r="Q39" s="95"/>
    </row>
    <row r="40" spans="1:17" x14ac:dyDescent="0.25">
      <c r="A40" s="17"/>
      <c r="B40" s="17"/>
      <c r="C40" s="17"/>
      <c r="D40" s="17"/>
      <c r="E40" s="17"/>
      <c r="F40" s="17"/>
      <c r="G40" s="17"/>
      <c r="H40" s="17"/>
      <c r="I40" s="17"/>
      <c r="J40" s="17"/>
      <c r="K40" s="17"/>
      <c r="L40" s="17"/>
      <c r="M40" s="17"/>
      <c r="N40" s="17"/>
      <c r="O40" s="17"/>
      <c r="P40" s="17"/>
      <c r="Q40" s="17"/>
    </row>
    <row r="41" spans="1:17" x14ac:dyDescent="0.25">
      <c r="A41" s="17"/>
      <c r="B41" s="17"/>
      <c r="C41" s="17"/>
      <c r="D41" s="17"/>
      <c r="E41" s="17"/>
      <c r="F41" s="17"/>
      <c r="G41" s="17"/>
      <c r="H41" s="17"/>
      <c r="I41" s="17"/>
      <c r="J41" s="17"/>
      <c r="K41" s="17"/>
      <c r="L41" s="17"/>
      <c r="M41" s="17"/>
      <c r="N41" s="17"/>
      <c r="O41" s="17"/>
      <c r="P41" s="17"/>
      <c r="Q41" s="17"/>
    </row>
    <row r="42" spans="1:17" ht="24" thickBot="1" x14ac:dyDescent="0.4">
      <c r="B42" s="28" t="s">
        <v>125</v>
      </c>
      <c r="C42" s="17"/>
      <c r="D42" s="29"/>
      <c r="E42" s="29"/>
      <c r="F42" s="29"/>
      <c r="G42" s="30" t="s">
        <v>98</v>
      </c>
      <c r="H42" s="30"/>
      <c r="I42" s="31"/>
      <c r="J42" s="31"/>
      <c r="K42" s="17"/>
      <c r="L42" s="32"/>
      <c r="M42" s="32"/>
      <c r="N42" s="32"/>
      <c r="O42" s="32"/>
      <c r="P42" s="32"/>
      <c r="Q42" s="32"/>
    </row>
    <row r="43" spans="1:17" ht="23.25" customHeight="1" thickBot="1" x14ac:dyDescent="0.4">
      <c r="A43" s="169" t="s">
        <v>126</v>
      </c>
      <c r="B43" s="169"/>
      <c r="C43" s="169"/>
      <c r="D43" s="169"/>
      <c r="E43" s="33"/>
      <c r="F43" s="17"/>
      <c r="G43" s="170">
        <f>+D51-P17-P23-P24</f>
        <v>26248.930133393798</v>
      </c>
      <c r="H43" s="170"/>
      <c r="I43" s="34" t="s">
        <v>791</v>
      </c>
      <c r="J43" s="35"/>
      <c r="K43" s="17"/>
      <c r="L43" s="171" t="s">
        <v>101</v>
      </c>
      <c r="M43" s="171"/>
      <c r="N43" s="171"/>
      <c r="O43" s="171"/>
      <c r="P43" s="171"/>
      <c r="Q43" s="171"/>
    </row>
    <row r="44" spans="1:17" ht="24.75" customHeight="1" x14ac:dyDescent="0.35">
      <c r="A44" s="169"/>
      <c r="B44" s="169"/>
      <c r="C44" s="169"/>
      <c r="D44" s="169"/>
      <c r="E44" s="32"/>
      <c r="F44" s="32"/>
      <c r="G44" s="36"/>
      <c r="H44" s="37" t="s">
        <v>102</v>
      </c>
      <c r="I44" s="38"/>
      <c r="J44" s="39"/>
      <c r="K44" s="17"/>
      <c r="L44" s="40"/>
      <c r="M44" s="17"/>
      <c r="N44" s="17"/>
      <c r="O44" s="17"/>
      <c r="P44" s="172" t="s">
        <v>103</v>
      </c>
      <c r="Q44" s="172"/>
    </row>
    <row r="45" spans="1:17" ht="23.25" x14ac:dyDescent="0.35">
      <c r="A45" s="40"/>
      <c r="C45" s="41"/>
      <c r="D45" s="42"/>
      <c r="E45" s="17"/>
      <c r="F45" s="17"/>
      <c r="G45" s="43"/>
      <c r="H45" s="44">
        <f>G43/2400</f>
        <v>10.937054222247417</v>
      </c>
      <c r="I45" s="45" t="s">
        <v>104</v>
      </c>
      <c r="J45" s="46"/>
      <c r="K45" s="17"/>
      <c r="L45" s="40"/>
      <c r="M45" s="47">
        <v>0</v>
      </c>
      <c r="N45" s="48" t="s">
        <v>105</v>
      </c>
      <c r="O45" s="49">
        <f>M45*Introduction!C$28</f>
        <v>0</v>
      </c>
      <c r="P45" s="173" t="s">
        <v>106</v>
      </c>
      <c r="Q45" s="173"/>
    </row>
    <row r="46" spans="1:17" ht="23.25" x14ac:dyDescent="0.25">
      <c r="A46" s="50" t="s">
        <v>80</v>
      </c>
      <c r="B46" s="82">
        <f>D23</f>
        <v>6256.7870123687944</v>
      </c>
      <c r="C46" s="52">
        <v>-4.9999999999998997E-2</v>
      </c>
      <c r="D46" s="53">
        <f>B46+C46*B46</f>
        <v>5943.9476617503606</v>
      </c>
      <c r="E46" s="54"/>
      <c r="F46" s="54"/>
      <c r="G46" s="40"/>
      <c r="H46" s="55"/>
      <c r="I46" s="56" t="s">
        <v>107</v>
      </c>
      <c r="J46" s="42"/>
      <c r="K46" s="17"/>
      <c r="L46" s="40"/>
      <c r="M46" s="57" t="s">
        <v>108</v>
      </c>
      <c r="N46" s="48"/>
      <c r="O46" s="58"/>
      <c r="P46" s="59">
        <f>O45+O47+O49+O51</f>
        <v>0</v>
      </c>
      <c r="Q46" s="60" t="s">
        <v>109</v>
      </c>
    </row>
    <row r="47" spans="1:17" ht="23.25" x14ac:dyDescent="0.35">
      <c r="A47" s="50" t="s">
        <v>82</v>
      </c>
      <c r="B47" s="82">
        <f>D24</f>
        <v>3489.7392332907834</v>
      </c>
      <c r="C47" s="52">
        <v>-0.08</v>
      </c>
      <c r="D47" s="53">
        <f>B47+C47*B47</f>
        <v>3210.5600946275208</v>
      </c>
      <c r="E47" s="54"/>
      <c r="F47" s="54"/>
      <c r="G47" s="40"/>
      <c r="H47" s="61">
        <f>+G43/Introduction!C$29</f>
        <v>1.7499286755595866</v>
      </c>
      <c r="I47" s="62" t="s">
        <v>110</v>
      </c>
      <c r="J47" s="63"/>
      <c r="K47" s="17"/>
      <c r="L47" s="40"/>
      <c r="M47" s="64">
        <v>0</v>
      </c>
      <c r="N47" s="48" t="s">
        <v>111</v>
      </c>
      <c r="O47" s="49"/>
      <c r="P47" s="65">
        <f>O48+O53+O55+O57+O59</f>
        <v>0</v>
      </c>
      <c r="Q47" s="66" t="s">
        <v>112</v>
      </c>
    </row>
    <row r="48" spans="1:17" ht="23.25" x14ac:dyDescent="0.25">
      <c r="A48" s="50" t="s">
        <v>84</v>
      </c>
      <c r="B48" s="82">
        <f>D25</f>
        <v>7541.6595508085047</v>
      </c>
      <c r="C48" s="52">
        <v>-0.12</v>
      </c>
      <c r="D48" s="53">
        <f>B48+C48*B48</f>
        <v>6636.6604047114843</v>
      </c>
      <c r="E48" s="54"/>
      <c r="F48" s="54"/>
      <c r="G48" s="40"/>
      <c r="H48" s="55"/>
      <c r="I48" s="56" t="s">
        <v>107</v>
      </c>
      <c r="J48" s="42"/>
      <c r="K48" s="17"/>
      <c r="L48" s="40"/>
      <c r="M48" s="57" t="s">
        <v>113</v>
      </c>
      <c r="N48" s="48"/>
      <c r="O48" s="67">
        <f>M47*Introduction!C$29</f>
        <v>0</v>
      </c>
      <c r="P48" s="68"/>
      <c r="Q48" s="69"/>
    </row>
    <row r="49" spans="1:17" ht="23.25" x14ac:dyDescent="0.35">
      <c r="A49" s="50" t="s">
        <v>86</v>
      </c>
      <c r="B49" s="82">
        <f>D26</f>
        <v>1016.9701267021289</v>
      </c>
      <c r="C49" s="52">
        <v>-0.06</v>
      </c>
      <c r="D49" s="53">
        <f>B49+C49*B49</f>
        <v>955.95191910000119</v>
      </c>
      <c r="E49" s="54"/>
      <c r="F49" s="54"/>
      <c r="G49" s="40"/>
      <c r="H49" s="70">
        <f>(G43/Introduction!C$30)</f>
        <v>21.874108444494833</v>
      </c>
      <c r="I49" s="71" t="s">
        <v>114</v>
      </c>
      <c r="J49" s="72"/>
      <c r="K49" s="17"/>
      <c r="L49" s="40"/>
      <c r="M49" s="73"/>
      <c r="N49" s="48" t="s">
        <v>115</v>
      </c>
      <c r="O49" s="49">
        <f>M49*Introduction!C$30</f>
        <v>0</v>
      </c>
      <c r="P49" s="166" t="s">
        <v>106</v>
      </c>
      <c r="Q49" s="166"/>
    </row>
    <row r="50" spans="1:17" ht="23.25" x14ac:dyDescent="0.3">
      <c r="A50" s="50" t="s">
        <v>88</v>
      </c>
      <c r="B50" s="82">
        <f>D27</f>
        <v>12537.406871241108</v>
      </c>
      <c r="C50" s="52">
        <v>-9.9999999999999006E-2</v>
      </c>
      <c r="D50" s="53">
        <f>B50+C50*B50</f>
        <v>11283.66618411701</v>
      </c>
      <c r="E50" s="54"/>
      <c r="F50" s="54"/>
      <c r="G50" s="40"/>
      <c r="H50" s="55"/>
      <c r="I50" s="56" t="s">
        <v>107</v>
      </c>
      <c r="J50" s="42"/>
      <c r="K50" s="17"/>
      <c r="L50" s="40"/>
      <c r="M50" s="57" t="s">
        <v>116</v>
      </c>
      <c r="N50" s="48"/>
      <c r="O50" s="74"/>
      <c r="P50" s="167">
        <f>(M49+M51/10000)/$M$1</f>
        <v>0</v>
      </c>
      <c r="Q50" s="167"/>
    </row>
    <row r="51" spans="1:17" ht="27" customHeight="1" thickBot="1" x14ac:dyDescent="0.45">
      <c r="A51" s="75"/>
      <c r="B51" s="76">
        <f>SUM(B46:B50)</f>
        <v>30842.562794411322</v>
      </c>
      <c r="C51" s="77"/>
      <c r="D51" s="78">
        <f>SUM(D46:D50)</f>
        <v>28030.786264306375</v>
      </c>
      <c r="E51" s="54"/>
      <c r="F51" s="54"/>
      <c r="G51" s="79" t="s">
        <v>117</v>
      </c>
      <c r="H51" s="80">
        <f>(G43/Introduction!C$31)</f>
        <v>131244.65066696898</v>
      </c>
      <c r="I51" s="71" t="s">
        <v>118</v>
      </c>
      <c r="J51" s="72"/>
      <c r="K51" s="17"/>
      <c r="L51" s="79" t="s">
        <v>117</v>
      </c>
      <c r="M51" s="73"/>
      <c r="N51" s="48" t="s">
        <v>119</v>
      </c>
      <c r="O51" s="49">
        <f>M51*Introduction!C$31</f>
        <v>0</v>
      </c>
      <c r="P51" s="168" t="s">
        <v>120</v>
      </c>
      <c r="Q51" s="168"/>
    </row>
    <row r="52" spans="1:17" ht="23.25" x14ac:dyDescent="0.3">
      <c r="A52" s="96"/>
      <c r="B52" s="82"/>
      <c r="C52" s="52"/>
      <c r="D52" s="54"/>
      <c r="E52" s="54"/>
      <c r="F52" s="54"/>
      <c r="G52" s="40"/>
      <c r="H52" s="55"/>
      <c r="I52" s="56" t="s">
        <v>107</v>
      </c>
      <c r="J52" s="42"/>
      <c r="K52" s="17"/>
      <c r="L52" s="40"/>
      <c r="M52" s="57" t="s">
        <v>121</v>
      </c>
      <c r="N52" s="48"/>
      <c r="O52" s="74"/>
      <c r="P52" s="68"/>
      <c r="Q52" s="69"/>
    </row>
    <row r="53" spans="1:17" ht="23.25" x14ac:dyDescent="0.35">
      <c r="A53" s="96"/>
      <c r="B53" s="82"/>
      <c r="C53" s="52"/>
      <c r="D53" s="54"/>
      <c r="E53" s="54"/>
      <c r="F53" s="54"/>
      <c r="G53" s="136" t="s">
        <v>777</v>
      </c>
      <c r="H53" s="125">
        <f>(G43/Introduction!C$32)</f>
        <v>74996.943238267995</v>
      </c>
      <c r="I53" s="126" t="s">
        <v>769</v>
      </c>
      <c r="J53" s="127"/>
      <c r="K53" s="17"/>
      <c r="L53" s="136" t="s">
        <v>777</v>
      </c>
      <c r="M53" s="128">
        <v>0</v>
      </c>
      <c r="N53" s="48" t="s">
        <v>119</v>
      </c>
      <c r="O53" s="124">
        <f>M53*Introduction!C$32</f>
        <v>0</v>
      </c>
      <c r="P53" s="68"/>
      <c r="Q53" s="69"/>
    </row>
    <row r="54" spans="1:17" ht="23.25" x14ac:dyDescent="0.3">
      <c r="A54" s="96"/>
      <c r="B54" s="82"/>
      <c r="C54" s="52"/>
      <c r="D54" s="54"/>
      <c r="E54" s="54"/>
      <c r="F54" s="54"/>
      <c r="G54" s="40"/>
      <c r="H54" s="55"/>
      <c r="I54" s="56" t="s">
        <v>107</v>
      </c>
      <c r="J54" s="42"/>
      <c r="K54" s="17"/>
      <c r="L54" s="40"/>
      <c r="M54" s="57" t="s">
        <v>770</v>
      </c>
      <c r="N54" s="48"/>
      <c r="O54" s="74"/>
      <c r="P54" s="68"/>
      <c r="Q54" s="69"/>
    </row>
    <row r="55" spans="1:17" ht="23.25" x14ac:dyDescent="0.3">
      <c r="A55" s="96"/>
      <c r="B55" s="82"/>
      <c r="C55" s="52"/>
      <c r="D55" s="54"/>
      <c r="E55" s="54"/>
      <c r="F55" s="54"/>
      <c r="G55" s="40"/>
      <c r="H55" s="85">
        <f>G43/Introduction!C$33</f>
        <v>187.49235809567</v>
      </c>
      <c r="I55" s="86" t="s">
        <v>771</v>
      </c>
      <c r="J55" s="87"/>
      <c r="K55" s="17"/>
      <c r="L55" s="40"/>
      <c r="M55" s="88"/>
      <c r="N55" s="48" t="s">
        <v>111</v>
      </c>
      <c r="O55" s="67">
        <f>M55*Introduction!C$33</f>
        <v>0</v>
      </c>
      <c r="P55" s="68"/>
      <c r="Q55" s="69"/>
    </row>
    <row r="56" spans="1:17" ht="23.25" x14ac:dyDescent="0.35">
      <c r="A56" s="96"/>
      <c r="B56" s="82"/>
      <c r="C56" s="52"/>
      <c r="D56" s="54"/>
      <c r="E56" s="54"/>
      <c r="F56" s="54"/>
      <c r="G56" s="40"/>
      <c r="H56" s="165" t="s">
        <v>107</v>
      </c>
      <c r="I56" s="165"/>
      <c r="J56" s="165"/>
      <c r="K56" s="17"/>
      <c r="L56" s="40"/>
      <c r="M56" s="89" t="s">
        <v>122</v>
      </c>
      <c r="N56" s="17"/>
      <c r="O56" s="17"/>
      <c r="P56" s="17"/>
      <c r="Q56" s="42"/>
    </row>
    <row r="57" spans="1:17" ht="21" x14ac:dyDescent="0.35">
      <c r="A57" s="17"/>
      <c r="E57" s="54"/>
      <c r="F57" s="54"/>
      <c r="G57" s="134" t="s">
        <v>776</v>
      </c>
      <c r="H57" s="131">
        <f>G43/Introduction!C$34</f>
        <v>17.499286755595865</v>
      </c>
      <c r="I57" s="132" t="s">
        <v>772</v>
      </c>
      <c r="J57" s="133"/>
      <c r="K57" s="17"/>
      <c r="L57" s="134" t="s">
        <v>776</v>
      </c>
      <c r="M57" s="138"/>
      <c r="N57" s="17" t="s">
        <v>105</v>
      </c>
      <c r="O57" s="67">
        <f>M57*Introduction!C$34</f>
        <v>0</v>
      </c>
      <c r="P57" s="17"/>
      <c r="Q57" s="42"/>
    </row>
    <row r="58" spans="1:17" ht="23.25" x14ac:dyDescent="0.35">
      <c r="E58" s="54"/>
      <c r="F58" s="54"/>
      <c r="G58" s="40"/>
      <c r="H58" s="165" t="s">
        <v>107</v>
      </c>
      <c r="I58" s="165"/>
      <c r="J58" s="165"/>
      <c r="K58" s="17"/>
      <c r="L58" s="40"/>
      <c r="M58" s="57" t="s">
        <v>779</v>
      </c>
      <c r="N58" s="17"/>
      <c r="O58" s="17"/>
      <c r="P58" s="17"/>
      <c r="Q58" s="42"/>
    </row>
    <row r="59" spans="1:17" ht="21" x14ac:dyDescent="0.35">
      <c r="E59" s="54"/>
      <c r="F59" s="54"/>
      <c r="G59" s="134" t="s">
        <v>776</v>
      </c>
      <c r="H59" s="131">
        <f>G43/Introduction!C$35</f>
        <v>17499.286755595866</v>
      </c>
      <c r="I59" s="132" t="s">
        <v>782</v>
      </c>
      <c r="J59" s="133"/>
      <c r="K59" s="17"/>
      <c r="L59" s="134" t="s">
        <v>776</v>
      </c>
      <c r="M59" s="138">
        <v>0</v>
      </c>
      <c r="N59" s="17" t="s">
        <v>783</v>
      </c>
      <c r="O59" s="67">
        <f>M59*Introduction!C$35</f>
        <v>0</v>
      </c>
      <c r="P59" s="17"/>
      <c r="Q59" s="42"/>
    </row>
    <row r="60" spans="1:17" ht="15.75" x14ac:dyDescent="0.25">
      <c r="E60" s="54"/>
      <c r="F60" s="54"/>
      <c r="G60" s="40"/>
      <c r="H60" s="129"/>
      <c r="I60" s="129"/>
      <c r="J60" s="130"/>
      <c r="K60" s="17"/>
      <c r="L60" s="40"/>
      <c r="M60" s="57" t="s">
        <v>780</v>
      </c>
      <c r="N60" s="17"/>
      <c r="O60" s="17"/>
      <c r="P60" s="17"/>
      <c r="Q60" s="42"/>
    </row>
    <row r="61" spans="1:17" ht="23.25" x14ac:dyDescent="0.35">
      <c r="E61" s="90"/>
      <c r="F61" s="90"/>
      <c r="G61" s="40"/>
      <c r="H61" s="17"/>
      <c r="I61" s="41"/>
      <c r="J61" s="42"/>
      <c r="K61" s="17"/>
      <c r="L61" s="40"/>
      <c r="M61" s="17"/>
      <c r="N61" s="91" t="s">
        <v>123</v>
      </c>
      <c r="O61" s="92">
        <f>(P17+P23+P24+P46+P47)/D51</f>
        <v>6.3567825536936226E-2</v>
      </c>
      <c r="P61" s="91" t="s">
        <v>124</v>
      </c>
      <c r="Q61" s="42"/>
    </row>
    <row r="62" spans="1:17" ht="15.75" thickBot="1" x14ac:dyDescent="0.3">
      <c r="B62" s="17"/>
      <c r="C62" s="17"/>
      <c r="D62" s="17"/>
      <c r="E62" s="17"/>
      <c r="F62" s="17"/>
      <c r="G62" s="93"/>
      <c r="H62" s="77"/>
      <c r="I62" s="94"/>
      <c r="J62" s="95"/>
      <c r="K62" s="17"/>
      <c r="L62" s="93"/>
      <c r="M62" s="77"/>
      <c r="N62" s="77"/>
      <c r="O62" s="77"/>
      <c r="P62" s="77"/>
      <c r="Q62" s="95"/>
    </row>
    <row r="63" spans="1:17" x14ac:dyDescent="0.25">
      <c r="A63" s="17"/>
      <c r="B63" s="17"/>
      <c r="C63" s="17"/>
      <c r="D63" s="17"/>
      <c r="E63" s="17"/>
      <c r="F63" s="17"/>
      <c r="G63" s="17"/>
      <c r="H63" s="17"/>
      <c r="I63" s="17"/>
      <c r="J63" s="17"/>
      <c r="K63" s="17"/>
      <c r="L63" s="17"/>
      <c r="M63" s="17"/>
      <c r="N63" s="17"/>
      <c r="O63" s="17"/>
      <c r="P63" s="17"/>
      <c r="Q63" s="17"/>
    </row>
    <row r="64" spans="1:17" x14ac:dyDescent="0.25">
      <c r="A64" s="17"/>
      <c r="B64" s="17"/>
      <c r="H64" s="17"/>
      <c r="I64" s="17"/>
      <c r="J64" s="17"/>
      <c r="Q64" s="17"/>
    </row>
    <row r="65" spans="1:17" ht="24" thickBot="1" x14ac:dyDescent="0.4">
      <c r="B65" s="28" t="s">
        <v>127</v>
      </c>
      <c r="C65" s="17"/>
      <c r="D65" s="29"/>
      <c r="E65" s="29"/>
      <c r="F65" s="29"/>
      <c r="G65" s="30" t="s">
        <v>98</v>
      </c>
      <c r="H65" s="30"/>
      <c r="I65" s="31"/>
      <c r="J65" s="31"/>
      <c r="K65" s="17"/>
      <c r="L65" s="32"/>
      <c r="M65" s="32"/>
      <c r="N65" s="32"/>
      <c r="O65" s="32"/>
      <c r="P65" s="32"/>
      <c r="Q65" s="32"/>
    </row>
    <row r="66" spans="1:17" ht="23.25" customHeight="1" thickBot="1" x14ac:dyDescent="0.4">
      <c r="A66" s="169" t="s">
        <v>126</v>
      </c>
      <c r="B66" s="169"/>
      <c r="C66" s="169"/>
      <c r="D66" s="169"/>
      <c r="E66" s="33"/>
      <c r="F66" s="17"/>
      <c r="G66" s="170">
        <f>+D74-P17-P23-P24-P46-P47</f>
        <v>20875.037450798696</v>
      </c>
      <c r="H66" s="170"/>
      <c r="I66" s="34" t="s">
        <v>792</v>
      </c>
      <c r="J66" s="35"/>
      <c r="K66" s="17"/>
      <c r="L66" s="171" t="s">
        <v>101</v>
      </c>
      <c r="M66" s="171"/>
      <c r="N66" s="171"/>
      <c r="O66" s="171"/>
      <c r="P66" s="171"/>
      <c r="Q66" s="171"/>
    </row>
    <row r="67" spans="1:17" ht="24.75" customHeight="1" x14ac:dyDescent="0.35">
      <c r="A67" s="169"/>
      <c r="B67" s="169"/>
      <c r="C67" s="169"/>
      <c r="D67" s="169"/>
      <c r="E67" s="32"/>
      <c r="F67" s="32"/>
      <c r="G67" s="36"/>
      <c r="H67" s="37" t="s">
        <v>102</v>
      </c>
      <c r="I67" s="38"/>
      <c r="J67" s="39"/>
      <c r="K67" s="17"/>
      <c r="L67" s="40"/>
      <c r="M67" s="17"/>
      <c r="N67" s="17"/>
      <c r="O67" s="17"/>
      <c r="P67" s="172" t="s">
        <v>103</v>
      </c>
      <c r="Q67" s="172"/>
    </row>
    <row r="68" spans="1:17" ht="23.25" x14ac:dyDescent="0.35">
      <c r="A68" s="40"/>
      <c r="C68" s="41"/>
      <c r="D68" s="42"/>
      <c r="E68" s="17"/>
      <c r="F68" s="17"/>
      <c r="G68" s="43"/>
      <c r="H68" s="44">
        <f>G66/2400</f>
        <v>8.697932271166124</v>
      </c>
      <c r="I68" s="45" t="s">
        <v>104</v>
      </c>
      <c r="J68" s="46"/>
      <c r="K68" s="17"/>
      <c r="L68" s="40"/>
      <c r="M68" s="47">
        <v>0</v>
      </c>
      <c r="N68" s="48" t="s">
        <v>105</v>
      </c>
      <c r="O68" s="49">
        <f>M68*Introduction!C$28</f>
        <v>0</v>
      </c>
      <c r="P68" s="173" t="s">
        <v>106</v>
      </c>
      <c r="Q68" s="173"/>
    </row>
    <row r="69" spans="1:17" ht="23.25" x14ac:dyDescent="0.25">
      <c r="A69" s="50" t="s">
        <v>80</v>
      </c>
      <c r="B69" s="82">
        <f>D46</f>
        <v>5943.9476617503606</v>
      </c>
      <c r="C69" s="52">
        <v>-0.149999999999999</v>
      </c>
      <c r="D69" s="53">
        <f>B69+C69*B69</f>
        <v>5052.3555124878121</v>
      </c>
      <c r="E69" s="54"/>
      <c r="F69" s="54"/>
      <c r="G69" s="40"/>
      <c r="H69" s="55"/>
      <c r="I69" s="56" t="s">
        <v>107</v>
      </c>
      <c r="J69" s="42"/>
      <c r="K69" s="17"/>
      <c r="L69" s="40"/>
      <c r="M69" s="57" t="s">
        <v>108</v>
      </c>
      <c r="N69" s="48"/>
      <c r="O69" s="58"/>
      <c r="P69" s="59">
        <f>O68+O70+O72+O74</f>
        <v>0</v>
      </c>
      <c r="Q69" s="60" t="s">
        <v>109</v>
      </c>
    </row>
    <row r="70" spans="1:17" ht="23.25" x14ac:dyDescent="0.35">
      <c r="A70" s="50" t="s">
        <v>82</v>
      </c>
      <c r="B70" s="82">
        <f>D47</f>
        <v>3210.5600946275208</v>
      </c>
      <c r="C70" s="52">
        <v>-0.249999999999999</v>
      </c>
      <c r="D70" s="53">
        <f>B70+C70*B70</f>
        <v>2407.9200709706438</v>
      </c>
      <c r="E70" s="54"/>
      <c r="F70" s="54"/>
      <c r="G70" s="40"/>
      <c r="H70" s="61">
        <f>+G66/Introduction!C$29</f>
        <v>1.3916691633865796</v>
      </c>
      <c r="I70" s="62" t="s">
        <v>110</v>
      </c>
      <c r="J70" s="63"/>
      <c r="K70" s="17"/>
      <c r="L70" s="40"/>
      <c r="M70" s="64">
        <v>0</v>
      </c>
      <c r="N70" s="48" t="s">
        <v>111</v>
      </c>
      <c r="O70" s="49"/>
      <c r="P70" s="65">
        <f>O71+O76+O78+O80+O82</f>
        <v>0</v>
      </c>
      <c r="Q70" s="66" t="s">
        <v>112</v>
      </c>
    </row>
    <row r="71" spans="1:17" ht="23.25" x14ac:dyDescent="0.25">
      <c r="A71" s="50" t="s">
        <v>84</v>
      </c>
      <c r="B71" s="82">
        <f>D48</f>
        <v>6636.6604047114843</v>
      </c>
      <c r="C71" s="52">
        <v>-0.19999999999999901</v>
      </c>
      <c r="D71" s="53">
        <f>B71+C71*B71</f>
        <v>5309.328323769194</v>
      </c>
      <c r="E71" s="54"/>
      <c r="F71" s="54"/>
      <c r="G71" s="40"/>
      <c r="H71" s="55"/>
      <c r="I71" s="56" t="s">
        <v>107</v>
      </c>
      <c r="J71" s="42"/>
      <c r="K71" s="17"/>
      <c r="L71" s="40"/>
      <c r="M71" s="57" t="s">
        <v>113</v>
      </c>
      <c r="N71" s="48"/>
      <c r="O71" s="67">
        <f>M70*Introduction!C$29</f>
        <v>0</v>
      </c>
      <c r="P71" s="68"/>
      <c r="Q71" s="69"/>
    </row>
    <row r="72" spans="1:17" ht="23.25" x14ac:dyDescent="0.35">
      <c r="A72" s="50" t="s">
        <v>86</v>
      </c>
      <c r="B72" s="82">
        <f>D49</f>
        <v>955.95191910000119</v>
      </c>
      <c r="C72" s="52">
        <v>-0.1</v>
      </c>
      <c r="D72" s="53">
        <f>B72+C72*B72</f>
        <v>860.35672719000104</v>
      </c>
      <c r="E72" s="54"/>
      <c r="F72" s="54"/>
      <c r="G72" s="40"/>
      <c r="H72" s="70">
        <f>(G66/Introduction!C$30)</f>
        <v>17.395864542332248</v>
      </c>
      <c r="I72" s="71" t="s">
        <v>114</v>
      </c>
      <c r="J72" s="72"/>
      <c r="K72" s="17"/>
      <c r="L72" s="40"/>
      <c r="M72" s="73"/>
      <c r="N72" s="48" t="s">
        <v>115</v>
      </c>
      <c r="O72" s="49">
        <f>M72*Introduction!C$30</f>
        <v>0</v>
      </c>
      <c r="P72" s="166" t="s">
        <v>106</v>
      </c>
      <c r="Q72" s="166"/>
    </row>
    <row r="73" spans="1:17" ht="23.25" x14ac:dyDescent="0.3">
      <c r="A73" s="50" t="s">
        <v>88</v>
      </c>
      <c r="B73" s="82">
        <f>D50</f>
        <v>11283.66618411701</v>
      </c>
      <c r="C73" s="52">
        <v>-0.19999999999999901</v>
      </c>
      <c r="D73" s="53">
        <f>B73+C73*B73</f>
        <v>9026.9329472936188</v>
      </c>
      <c r="E73" s="54"/>
      <c r="F73" s="54"/>
      <c r="G73" s="40"/>
      <c r="H73" s="55"/>
      <c r="I73" s="56" t="s">
        <v>107</v>
      </c>
      <c r="J73" s="42"/>
      <c r="K73" s="17"/>
      <c r="L73" s="40"/>
      <c r="M73" s="57" t="s">
        <v>116</v>
      </c>
      <c r="N73" s="48"/>
      <c r="O73" s="74"/>
      <c r="P73" s="167">
        <f>(M72+M74/10000)/$M$1</f>
        <v>0</v>
      </c>
      <c r="Q73" s="167"/>
    </row>
    <row r="74" spans="1:17" ht="27" customHeight="1" thickBot="1" x14ac:dyDescent="0.45">
      <c r="A74" s="75"/>
      <c r="B74" s="76">
        <f>SUM(B69:B73)</f>
        <v>28030.786264306375</v>
      </c>
      <c r="C74" s="77"/>
      <c r="D74" s="78">
        <f>SUM(D69:D73)</f>
        <v>22656.893581711272</v>
      </c>
      <c r="E74" s="54"/>
      <c r="F74" s="54"/>
      <c r="G74" s="79" t="s">
        <v>117</v>
      </c>
      <c r="H74" s="80">
        <f>(G66/Introduction!C$31)</f>
        <v>104375.18725399347</v>
      </c>
      <c r="I74" s="71" t="s">
        <v>118</v>
      </c>
      <c r="J74" s="72"/>
      <c r="K74" s="17"/>
      <c r="L74" s="79" t="s">
        <v>117</v>
      </c>
      <c r="M74" s="73"/>
      <c r="N74" s="48" t="s">
        <v>119</v>
      </c>
      <c r="O74" s="49">
        <f>M74*Introduction!C$31</f>
        <v>0</v>
      </c>
      <c r="P74" s="168" t="s">
        <v>120</v>
      </c>
      <c r="Q74" s="168"/>
    </row>
    <row r="75" spans="1:17" ht="23.25" x14ac:dyDescent="0.3">
      <c r="A75" s="96"/>
      <c r="B75" s="82"/>
      <c r="C75" s="52"/>
      <c r="D75" s="54"/>
      <c r="E75" s="54"/>
      <c r="F75" s="54"/>
      <c r="G75" s="40"/>
      <c r="H75" s="55"/>
      <c r="I75" s="56" t="s">
        <v>107</v>
      </c>
      <c r="J75" s="42"/>
      <c r="K75" s="17"/>
      <c r="L75" s="40"/>
      <c r="M75" s="57" t="s">
        <v>121</v>
      </c>
      <c r="N75" s="48"/>
      <c r="O75" s="74"/>
      <c r="P75" s="68"/>
      <c r="Q75" s="69"/>
    </row>
    <row r="76" spans="1:17" ht="23.25" x14ac:dyDescent="0.35">
      <c r="A76" s="96"/>
      <c r="B76" s="82"/>
      <c r="C76" s="52"/>
      <c r="D76" s="54"/>
      <c r="E76" s="54"/>
      <c r="F76" s="54"/>
      <c r="G76" s="136" t="s">
        <v>777</v>
      </c>
      <c r="H76" s="125">
        <f>(G66/Introduction!C$32)</f>
        <v>59642.964145139136</v>
      </c>
      <c r="I76" s="126" t="s">
        <v>769</v>
      </c>
      <c r="J76" s="127"/>
      <c r="K76" s="17"/>
      <c r="L76" s="136" t="s">
        <v>777</v>
      </c>
      <c r="M76" s="128"/>
      <c r="N76" s="48" t="s">
        <v>119</v>
      </c>
      <c r="O76" s="124">
        <f>M76*Introduction!C$32</f>
        <v>0</v>
      </c>
      <c r="P76" s="68"/>
      <c r="Q76" s="69"/>
    </row>
    <row r="77" spans="1:17" ht="23.25" x14ac:dyDescent="0.3">
      <c r="A77" s="96"/>
      <c r="B77" s="82"/>
      <c r="C77" s="52"/>
      <c r="D77" s="54"/>
      <c r="E77" s="54"/>
      <c r="F77" s="54"/>
      <c r="G77" s="40"/>
      <c r="H77" s="55"/>
      <c r="I77" s="56" t="s">
        <v>107</v>
      </c>
      <c r="J77" s="42"/>
      <c r="K77" s="17"/>
      <c r="L77" s="40"/>
      <c r="M77" s="57" t="s">
        <v>770</v>
      </c>
      <c r="N77" s="48"/>
      <c r="O77" s="74"/>
      <c r="P77" s="68"/>
      <c r="Q77" s="69"/>
    </row>
    <row r="78" spans="1:17" ht="23.25" x14ac:dyDescent="0.3">
      <c r="A78" s="96"/>
      <c r="B78" s="82"/>
      <c r="C78" s="52"/>
      <c r="D78" s="54"/>
      <c r="E78" s="54"/>
      <c r="F78" s="54"/>
      <c r="G78" s="40"/>
      <c r="H78" s="85">
        <f>G66/Introduction!C$33</f>
        <v>149.10741036284784</v>
      </c>
      <c r="I78" s="86" t="s">
        <v>771</v>
      </c>
      <c r="J78" s="87"/>
      <c r="K78" s="17"/>
      <c r="L78" s="40"/>
      <c r="M78" s="88"/>
      <c r="N78" s="48" t="s">
        <v>111</v>
      </c>
      <c r="O78" s="67">
        <f>M78*Introduction!C$33</f>
        <v>0</v>
      </c>
      <c r="P78" s="68"/>
      <c r="Q78" s="69"/>
    </row>
    <row r="79" spans="1:17" ht="23.25" x14ac:dyDescent="0.35">
      <c r="A79" s="96"/>
      <c r="B79" s="82"/>
      <c r="C79" s="52"/>
      <c r="D79" s="54"/>
      <c r="E79" s="54"/>
      <c r="F79" s="54"/>
      <c r="G79" s="40"/>
      <c r="H79" s="165" t="s">
        <v>107</v>
      </c>
      <c r="I79" s="165"/>
      <c r="J79" s="165"/>
      <c r="K79" s="17"/>
      <c r="L79" s="40"/>
      <c r="M79" s="89" t="s">
        <v>122</v>
      </c>
      <c r="N79" s="17"/>
      <c r="O79" s="17"/>
      <c r="P79" s="17"/>
      <c r="Q79" s="42"/>
    </row>
    <row r="80" spans="1:17" ht="21" x14ac:dyDescent="0.35">
      <c r="A80" s="17"/>
      <c r="E80" s="54"/>
      <c r="F80" s="54"/>
      <c r="G80" s="134" t="s">
        <v>776</v>
      </c>
      <c r="H80" s="131">
        <f>G66/Introduction!C$34</f>
        <v>13.916691633865797</v>
      </c>
      <c r="I80" s="132" t="s">
        <v>772</v>
      </c>
      <c r="J80" s="133"/>
      <c r="K80" s="17"/>
      <c r="L80" s="134" t="s">
        <v>776</v>
      </c>
      <c r="M80" s="138"/>
      <c r="N80" s="17" t="s">
        <v>105</v>
      </c>
      <c r="O80" s="67">
        <f>M80*Introduction!C$34</f>
        <v>0</v>
      </c>
      <c r="P80" s="17"/>
      <c r="Q80" s="42"/>
    </row>
    <row r="81" spans="2:17" ht="23.25" x14ac:dyDescent="0.35">
      <c r="E81" s="54"/>
      <c r="F81" s="54"/>
      <c r="G81" s="40"/>
      <c r="H81" s="165" t="s">
        <v>107</v>
      </c>
      <c r="I81" s="165"/>
      <c r="J81" s="165"/>
      <c r="K81" s="17"/>
      <c r="L81" s="40"/>
      <c r="M81" s="57" t="s">
        <v>779</v>
      </c>
      <c r="N81" s="17"/>
      <c r="O81" s="17"/>
      <c r="P81" s="17"/>
      <c r="Q81" s="42"/>
    </row>
    <row r="82" spans="2:17" ht="21" x14ac:dyDescent="0.35">
      <c r="E82" s="54"/>
      <c r="F82" s="54"/>
      <c r="G82" s="134" t="s">
        <v>776</v>
      </c>
      <c r="H82" s="131">
        <f>G66/Introduction!C$35</f>
        <v>13916.691633865797</v>
      </c>
      <c r="I82" s="132" t="s">
        <v>782</v>
      </c>
      <c r="J82" s="133"/>
      <c r="K82" s="17"/>
      <c r="L82" s="134" t="s">
        <v>776</v>
      </c>
      <c r="M82" s="138"/>
      <c r="N82" s="17" t="s">
        <v>783</v>
      </c>
      <c r="O82" s="67">
        <f>M82*Introduction!C$35</f>
        <v>0</v>
      </c>
      <c r="P82" s="17"/>
      <c r="Q82" s="42"/>
    </row>
    <row r="83" spans="2:17" ht="15.75" x14ac:dyDescent="0.25">
      <c r="E83" s="54"/>
      <c r="F83" s="54"/>
      <c r="G83" s="40"/>
      <c r="H83" s="129"/>
      <c r="I83" s="129"/>
      <c r="J83" s="130"/>
      <c r="K83" s="17"/>
      <c r="L83" s="40"/>
      <c r="M83" s="57" t="s">
        <v>780</v>
      </c>
      <c r="N83" s="17"/>
      <c r="O83" s="17"/>
      <c r="P83" s="17"/>
      <c r="Q83" s="42"/>
    </row>
    <row r="84" spans="2:17" ht="23.25" x14ac:dyDescent="0.35">
      <c r="E84" s="90"/>
      <c r="F84" s="90"/>
      <c r="G84" s="40"/>
      <c r="H84" s="17"/>
      <c r="I84" s="41"/>
      <c r="J84" s="42"/>
      <c r="K84" s="17"/>
      <c r="L84" s="40"/>
      <c r="M84" s="17"/>
      <c r="N84" s="91" t="s">
        <v>123</v>
      </c>
      <c r="O84" s="92">
        <f>(P17+P23+P24+P46+P47+P69+P70)/D74</f>
        <v>7.8645208995062624E-2</v>
      </c>
      <c r="P84" s="91" t="s">
        <v>124</v>
      </c>
      <c r="Q84" s="42"/>
    </row>
    <row r="85" spans="2:17" ht="15.75" thickBot="1" x14ac:dyDescent="0.3">
      <c r="B85" s="17"/>
      <c r="C85" s="17"/>
      <c r="D85" s="17"/>
      <c r="E85" s="17"/>
      <c r="F85" s="17"/>
      <c r="G85" s="93"/>
      <c r="H85" s="77"/>
      <c r="I85" s="94"/>
      <c r="J85" s="95"/>
      <c r="K85" s="17"/>
      <c r="L85" s="93"/>
      <c r="M85" s="77"/>
      <c r="N85" s="77"/>
      <c r="O85" s="77"/>
      <c r="P85" s="77"/>
      <c r="Q85" s="95"/>
    </row>
  </sheetData>
  <mergeCells count="34">
    <mergeCell ref="A1:B1"/>
    <mergeCell ref="C1:H1"/>
    <mergeCell ref="A15:I15"/>
    <mergeCell ref="A20:D21"/>
    <mergeCell ref="G20:H20"/>
    <mergeCell ref="A16:I17"/>
    <mergeCell ref="L20:Q20"/>
    <mergeCell ref="P21:Q21"/>
    <mergeCell ref="P22:Q22"/>
    <mergeCell ref="P26:Q26"/>
    <mergeCell ref="P27:Q27"/>
    <mergeCell ref="H33:J33"/>
    <mergeCell ref="A43:D44"/>
    <mergeCell ref="G43:H43"/>
    <mergeCell ref="L43:Q43"/>
    <mergeCell ref="P44:Q44"/>
    <mergeCell ref="H35:J35"/>
    <mergeCell ref="P45:Q45"/>
    <mergeCell ref="P49:Q49"/>
    <mergeCell ref="P50:Q50"/>
    <mergeCell ref="P51:Q51"/>
    <mergeCell ref="P28:Q28"/>
    <mergeCell ref="A66:D67"/>
    <mergeCell ref="G66:H66"/>
    <mergeCell ref="L66:Q66"/>
    <mergeCell ref="P67:Q67"/>
    <mergeCell ref="P68:Q68"/>
    <mergeCell ref="H81:J81"/>
    <mergeCell ref="P72:Q72"/>
    <mergeCell ref="P73:Q73"/>
    <mergeCell ref="P74:Q74"/>
    <mergeCell ref="H56:J56"/>
    <mergeCell ref="H79:J79"/>
    <mergeCell ref="H58:J58"/>
  </mergeCells>
  <conditionalFormatting sqref="C23:C27 C29:C31">
    <cfRule type="colorScale" priority="2">
      <colorScale>
        <cfvo type="min"/>
        <cfvo type="percentile" val="50"/>
        <cfvo type="max"/>
        <color rgb="FF63BE7B"/>
        <color rgb="FFFFEB84"/>
        <color rgb="FFF8696B"/>
      </colorScale>
    </cfRule>
  </conditionalFormatting>
  <conditionalFormatting sqref="C46:C50 C52:C56">
    <cfRule type="colorScale" priority="3">
      <colorScale>
        <cfvo type="min"/>
        <cfvo type="percentile" val="50"/>
        <cfvo type="max"/>
        <color rgb="FF63BE7B"/>
        <color rgb="FFFFEB84"/>
        <color rgb="FFF8696B"/>
      </colorScale>
    </cfRule>
  </conditionalFormatting>
  <conditionalFormatting sqref="C69:C73 C75:C79">
    <cfRule type="colorScale" priority="4">
      <colorScale>
        <cfvo type="min"/>
        <cfvo type="percentile" val="50"/>
        <cfvo type="max"/>
        <color rgb="FF63BE7B"/>
        <color rgb="FFFFEB84"/>
        <color rgb="FFF8696B"/>
      </colorScale>
    </cfRule>
  </conditionalFormatting>
  <pageMargins left="0.25" right="0.25" top="0.75" bottom="0.75" header="0.51180555555555496" footer="0.51180555555555496"/>
  <pageSetup paperSize="9" scale="40"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Données!$A$3:$A$568</xm:f>
          </x14:formula1>
          <x14:formula2>
            <xm:f>0</xm:f>
          </x14:formula2>
          <xm:sqref>C1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6F260-6010-43FF-A1BC-AE65543FC3B6}">
  <dimension ref="A1:L26"/>
  <sheetViews>
    <sheetView workbookViewId="0">
      <selection activeCell="L31" sqref="L31"/>
    </sheetView>
  </sheetViews>
  <sheetFormatPr baseColWidth="10" defaultRowHeight="15" x14ac:dyDescent="0.25"/>
  <cols>
    <col min="1" max="1" width="61.140625" customWidth="1"/>
    <col min="8" max="8" width="19.7109375" customWidth="1"/>
  </cols>
  <sheetData>
    <row r="1" spans="1:12" x14ac:dyDescent="0.25">
      <c r="A1" t="s">
        <v>785</v>
      </c>
      <c r="B1">
        <v>2018</v>
      </c>
      <c r="C1">
        <v>2030</v>
      </c>
      <c r="D1">
        <v>2040</v>
      </c>
      <c r="E1">
        <v>2050</v>
      </c>
    </row>
    <row r="2" spans="1:12" x14ac:dyDescent="0.25">
      <c r="A2" t="str" cm="1">
        <f t="array" ref="A2:B2">'Orientation TEPOS'!A6:B6</f>
        <v xml:space="preserve">🏭 Industrie </v>
      </c>
      <c r="B2" s="139">
        <v>6800.8554482269501</v>
      </c>
      <c r="C2" s="82">
        <f>'Orientation TEPOS'!D23</f>
        <v>6256.7870123687944</v>
      </c>
      <c r="D2" s="82">
        <f>'Orientation TEPOS'!D46</f>
        <v>5943.9476617503606</v>
      </c>
      <c r="E2" s="82">
        <f>'Orientation TEPOS'!D69</f>
        <v>5052.3555124878121</v>
      </c>
    </row>
    <row r="3" spans="1:12" x14ac:dyDescent="0.25">
      <c r="A3" t="str" cm="1">
        <f t="array" ref="A3:B3">'Orientation TEPOS'!A7:B7</f>
        <v>🏘️ Tertiaire</v>
      </c>
      <c r="B3" s="139">
        <v>3793.1948187943299</v>
      </c>
      <c r="C3" s="82">
        <f>'Orientation TEPOS'!D24</f>
        <v>3489.7392332907834</v>
      </c>
      <c r="D3" s="82">
        <f>'Orientation TEPOS'!D47</f>
        <v>3210.5600946275208</v>
      </c>
      <c r="E3" s="82">
        <f>'Orientation TEPOS'!D70</f>
        <v>2407.9200709706438</v>
      </c>
    </row>
    <row r="4" spans="1:12" x14ac:dyDescent="0.25">
      <c r="A4" t="str" cm="1">
        <f t="array" ref="A4:B4">'Orientation TEPOS'!A8:B8</f>
        <v>🏠 Résidentiel</v>
      </c>
      <c r="B4" s="139">
        <v>7695.5709702127597</v>
      </c>
      <c r="C4" s="82">
        <f>'Orientation TEPOS'!D25</f>
        <v>7541.6595508085047</v>
      </c>
      <c r="D4" s="82">
        <f>'Orientation TEPOS'!D48</f>
        <v>6636.6604047114843</v>
      </c>
      <c r="E4" s="82">
        <f>'Orientation TEPOS'!D71</f>
        <v>5309.328323769194</v>
      </c>
    </row>
    <row r="5" spans="1:12" x14ac:dyDescent="0.25">
      <c r="A5" t="str" cm="1">
        <f t="array" ref="A5:B5">'Orientation TEPOS'!A9:B9</f>
        <v>🐄 Agriculture</v>
      </c>
      <c r="B5" s="139">
        <v>1129.96680744681</v>
      </c>
      <c r="C5" s="82">
        <f>'Orientation TEPOS'!D26</f>
        <v>1016.9701267021289</v>
      </c>
      <c r="D5" s="82">
        <f>'Orientation TEPOS'!D49</f>
        <v>955.95191910000119</v>
      </c>
      <c r="E5" s="82">
        <f>'Orientation TEPOS'!D72</f>
        <v>860.35672719000104</v>
      </c>
    </row>
    <row r="6" spans="1:12" x14ac:dyDescent="0.25">
      <c r="A6" t="str" cm="1">
        <f t="array" ref="A6:B6">'Orientation TEPOS'!A10:B10</f>
        <v>🚗 Transport routier</v>
      </c>
      <c r="B6" s="139">
        <v>13197.270390780101</v>
      </c>
      <c r="C6" s="82">
        <f>'Orientation TEPOS'!D27</f>
        <v>12537.406871241108</v>
      </c>
      <c r="D6" s="82">
        <f>'Orientation TEPOS'!D50</f>
        <v>11283.66618411701</v>
      </c>
      <c r="E6" s="82">
        <f>'Orientation TEPOS'!D73</f>
        <v>9026.9329472936188</v>
      </c>
    </row>
    <row r="7" spans="1:12" x14ac:dyDescent="0.25">
      <c r="A7" t="str" cm="1">
        <f t="array" ref="A7:B7">'Orientation TEPOS'!A11:B11</f>
        <v>Consommation annuelle</v>
      </c>
      <c r="B7" s="139">
        <v>32616.858435460952</v>
      </c>
      <c r="C7" s="82">
        <f>'Orientation TEPOS'!D28</f>
        <v>30842.562794411322</v>
      </c>
      <c r="D7" s="82">
        <f>'Orientation TEPOS'!D51</f>
        <v>28030.786264306375</v>
      </c>
      <c r="E7" s="82">
        <f>'Orientation TEPOS'!D74</f>
        <v>22656.893581711272</v>
      </c>
    </row>
    <row r="8" spans="1:12" x14ac:dyDescent="0.25">
      <c r="B8">
        <v>2018</v>
      </c>
      <c r="C8">
        <v>2030</v>
      </c>
      <c r="D8">
        <v>2040</v>
      </c>
      <c r="E8">
        <v>2050</v>
      </c>
      <c r="H8" t="s">
        <v>788</v>
      </c>
      <c r="I8">
        <v>2018</v>
      </c>
      <c r="J8">
        <v>2030</v>
      </c>
      <c r="K8">
        <v>2040</v>
      </c>
      <c r="L8">
        <v>2050</v>
      </c>
    </row>
    <row r="9" spans="1:12" x14ac:dyDescent="0.25">
      <c r="H9" t="s">
        <v>789</v>
      </c>
      <c r="I9" s="140">
        <f>B7</f>
        <v>32616.858435460952</v>
      </c>
      <c r="J9" s="140">
        <f t="shared" ref="J9:L9" si="0">C7</f>
        <v>30842.562794411322</v>
      </c>
      <c r="K9" s="140">
        <f t="shared" si="0"/>
        <v>28030.786264306375</v>
      </c>
      <c r="L9" s="140">
        <f t="shared" si="0"/>
        <v>22656.893581711272</v>
      </c>
    </row>
    <row r="10" spans="1:12" x14ac:dyDescent="0.25">
      <c r="A10" t="s">
        <v>786</v>
      </c>
      <c r="H10" t="s">
        <v>790</v>
      </c>
      <c r="I10" s="82">
        <f>B22</f>
        <v>1781.856130912576</v>
      </c>
      <c r="J10" s="82">
        <f t="shared" ref="J10:L10" si="1">C22</f>
        <v>1781.856130912576</v>
      </c>
      <c r="K10" s="82">
        <f t="shared" si="1"/>
        <v>1781.856130912576</v>
      </c>
      <c r="L10" s="82">
        <f t="shared" si="1"/>
        <v>1781.856130912576</v>
      </c>
    </row>
    <row r="11" spans="1:12" x14ac:dyDescent="0.25">
      <c r="A11" t="str">
        <f>'Orientation TEPOS'!K6</f>
        <v xml:space="preserve">🌬️ Éolien terrestre </v>
      </c>
      <c r="B11" s="82">
        <f>'Orientation TEPOS'!P6</f>
        <v>50.884184397163096</v>
      </c>
      <c r="C11" s="82">
        <f>B11+'Orientation TEPOS'!O22</f>
        <v>50.884184397163096</v>
      </c>
      <c r="D11" s="82">
        <f>C11+'Orientation TEPOS'!O45</f>
        <v>50.884184397163096</v>
      </c>
      <c r="E11" s="82">
        <f>D11+'Orientation TEPOS'!O68</f>
        <v>50.884184397163096</v>
      </c>
      <c r="H11" s="82"/>
    </row>
    <row r="12" spans="1:12" x14ac:dyDescent="0.25">
      <c r="A12" t="str">
        <f>'Orientation TEPOS'!K7</f>
        <v>🌿 Méthanisation : Biométhane injecté</v>
      </c>
      <c r="B12" s="82">
        <f>'Orientation TEPOS'!P7</f>
        <v>85.810211737588702</v>
      </c>
      <c r="C12" s="82">
        <f>B12+'Orientation TEPOS'!O24+'Orientation TEPOS'!O25</f>
        <v>85.810211737588702</v>
      </c>
      <c r="D12" s="82">
        <f>C12+'Orientation TEPOS'!O47+'Orientation TEPOS'!O48</f>
        <v>85.810211737588702</v>
      </c>
      <c r="E12" s="82">
        <f>D12+'Orientation TEPOS'!O70+'Orientation TEPOS'!O71</f>
        <v>85.810211737588702</v>
      </c>
      <c r="H12" s="82"/>
    </row>
    <row r="13" spans="1:12" x14ac:dyDescent="0.25">
      <c r="A13" t="str">
        <f>'Orientation TEPOS'!K8</f>
        <v xml:space="preserve">💧 Hydraulique </v>
      </c>
      <c r="B13" s="82">
        <f>'Orientation TEPOS'!P8</f>
        <v>10.1231813419733</v>
      </c>
      <c r="C13" s="82">
        <f>B13</f>
        <v>10.1231813419733</v>
      </c>
      <c r="D13" s="82">
        <f t="shared" ref="D13:E13" si="2">C13</f>
        <v>10.1231813419733</v>
      </c>
      <c r="E13" s="82">
        <f t="shared" si="2"/>
        <v>10.1231813419733</v>
      </c>
      <c r="H13" s="82"/>
    </row>
    <row r="14" spans="1:12" x14ac:dyDescent="0.25">
      <c r="A14" t="str">
        <f>'Orientation TEPOS'!K9</f>
        <v>☀️ Solaire photovoltaïque</v>
      </c>
      <c r="B14" s="82">
        <f>'Orientation TEPOS'!P9</f>
        <v>164.51569502091201</v>
      </c>
      <c r="C14" s="82">
        <f>B14+'Orientation TEPOS'!O26+'Orientation TEPOS'!O28</f>
        <v>164.51569502091201</v>
      </c>
      <c r="D14" s="82">
        <f>C14+'Orientation TEPOS'!O49+'Orientation TEPOS'!O51</f>
        <v>164.51569502091201</v>
      </c>
      <c r="E14" s="82">
        <f>D14+'Orientation TEPOS'!O72+'Orientation TEPOS'!O74</f>
        <v>164.51569502091201</v>
      </c>
      <c r="H14" s="82"/>
    </row>
    <row r="15" spans="1:12" x14ac:dyDescent="0.25">
      <c r="A15" t="str">
        <f>'Orientation TEPOS'!K10</f>
        <v>☀️ Solaire thermique</v>
      </c>
      <c r="B15" s="82">
        <f>'Orientation TEPOS'!P10</f>
        <v>16.765611319549102</v>
      </c>
      <c r="C15" s="82">
        <f>B15+'Orientation TEPOS'!O30</f>
        <v>16.765611319549102</v>
      </c>
      <c r="D15" s="82">
        <f>C15+'Orientation TEPOS'!O53</f>
        <v>16.765611319549102</v>
      </c>
      <c r="E15" s="82">
        <f>D15+'Orientation TEPOS'!O76</f>
        <v>16.765611319549102</v>
      </c>
      <c r="H15" s="82"/>
    </row>
    <row r="16" spans="1:12" x14ac:dyDescent="0.25">
      <c r="A16" t="str">
        <f>'Orientation TEPOS'!K11</f>
        <v>🔥 Bois énergie chauffage urbain (chaleur)</v>
      </c>
      <c r="B16" s="82">
        <f>'Orientation TEPOS'!P11</f>
        <v>465.76160141844002</v>
      </c>
      <c r="C16" s="82">
        <f>B16</f>
        <v>465.76160141844002</v>
      </c>
      <c r="D16" s="82">
        <f>C16</f>
        <v>465.76160141844002</v>
      </c>
      <c r="E16" s="82">
        <f>D16</f>
        <v>465.76160141844002</v>
      </c>
      <c r="H16" s="82"/>
    </row>
    <row r="17" spans="1:8" x14ac:dyDescent="0.25">
      <c r="A17" t="str">
        <f>'Orientation TEPOS'!K12</f>
        <v>🔥 Bois énergie chaufferies agricoles et industricelles (chaleur)</v>
      </c>
      <c r="B17" s="82">
        <f>'Orientation TEPOS'!P12</f>
        <v>5.3191489361702096E-4</v>
      </c>
      <c r="C17" s="82">
        <f t="shared" ref="C17:E19" si="3">B17</f>
        <v>5.3191489361702096E-4</v>
      </c>
      <c r="D17" s="82">
        <f t="shared" si="3"/>
        <v>5.3191489361702096E-4</v>
      </c>
      <c r="E17" s="82">
        <f t="shared" si="3"/>
        <v>5.3191489361702096E-4</v>
      </c>
      <c r="H17" s="82"/>
    </row>
    <row r="18" spans="1:8" x14ac:dyDescent="0.25">
      <c r="A18" t="str">
        <f>'Orientation TEPOS'!K13</f>
        <v>🔥 Bois énergie chaufferies collectives (chaleur)</v>
      </c>
      <c r="B18" s="82">
        <f>'Orientation TEPOS'!P13</f>
        <v>81.402737875531898</v>
      </c>
      <c r="C18" s="82">
        <f t="shared" si="3"/>
        <v>81.402737875531898</v>
      </c>
      <c r="D18" s="82">
        <f t="shared" si="3"/>
        <v>81.402737875531898</v>
      </c>
      <c r="E18" s="82">
        <f t="shared" si="3"/>
        <v>81.402737875531898</v>
      </c>
      <c r="H18" s="82"/>
    </row>
    <row r="19" spans="1:8" x14ac:dyDescent="0.25">
      <c r="A19" t="str">
        <f>'Orientation TEPOS'!K14</f>
        <v>🔥 Bois énergie bois des ménages</v>
      </c>
      <c r="B19" s="82">
        <f>'Orientation TEPOS'!P14</f>
        <v>906.59221631205605</v>
      </c>
      <c r="C19" s="82">
        <f t="shared" si="3"/>
        <v>906.59221631205605</v>
      </c>
      <c r="D19" s="82">
        <f t="shared" si="3"/>
        <v>906.59221631205605</v>
      </c>
      <c r="E19" s="82">
        <f t="shared" si="3"/>
        <v>906.59221631205605</v>
      </c>
      <c r="H19" s="82"/>
    </row>
    <row r="20" spans="1:8" x14ac:dyDescent="0.25">
      <c r="A20" t="str">
        <f>'Orientation TEPOS'!K15</f>
        <v>🔥 Autre biomasse</v>
      </c>
      <c r="B20" s="82">
        <f>'Orientation TEPOS'!P15</f>
        <v>1.59574468085106E-4</v>
      </c>
      <c r="C20" s="82">
        <f>B20+'Orientation TEPOS'!O32</f>
        <v>1.59574468085106E-4</v>
      </c>
      <c r="D20" s="82">
        <f>C20+'Orientation TEPOS'!O55</f>
        <v>1.59574468085106E-4</v>
      </c>
      <c r="E20" s="82">
        <f>D20+'Orientation TEPOS'!O78</f>
        <v>1.59574468085106E-4</v>
      </c>
      <c r="H20" s="82"/>
    </row>
    <row r="21" spans="1:8" x14ac:dyDescent="0.25">
      <c r="A21" t="str">
        <f>'Orientation TEPOS'!K16</f>
        <v>🌏 Géothermie profonde</v>
      </c>
      <c r="B21" s="82">
        <f>'Orientation TEPOS'!P16</f>
        <v>0</v>
      </c>
      <c r="C21" s="82">
        <f>B21+'Orientation TEPOS'!O34+'Orientation TEPOS'!O36</f>
        <v>0</v>
      </c>
      <c r="D21" s="82">
        <f>C21+'Orientation TEPOS'!O57+'Orientation TEPOS'!O59</f>
        <v>0</v>
      </c>
      <c r="E21" s="82">
        <f>D21+'Orientation TEPOS'!O80+'Orientation TEPOS'!O82</f>
        <v>0</v>
      </c>
      <c r="H21" s="82"/>
    </row>
    <row r="22" spans="1:8" x14ac:dyDescent="0.25">
      <c r="A22" t="str">
        <f>'Orientation TEPOS'!K17</f>
        <v>Production énergie renouvelable annuelle</v>
      </c>
      <c r="B22" s="82">
        <f>'Orientation TEPOS'!P17</f>
        <v>1781.856130912576</v>
      </c>
      <c r="C22" s="82">
        <f>SUM(C11:C21)</f>
        <v>1781.856130912576</v>
      </c>
      <c r="D22" s="82">
        <f>SUM(D11:D21)</f>
        <v>1781.856130912576</v>
      </c>
      <c r="E22" s="82">
        <f>SUM(E11:E21)</f>
        <v>1781.856130912576</v>
      </c>
      <c r="G22" s="82"/>
      <c r="H22" s="82"/>
    </row>
    <row r="24" spans="1:8" x14ac:dyDescent="0.25">
      <c r="A24" t="s">
        <v>787</v>
      </c>
      <c r="B24" s="141">
        <f>B22/B7</f>
        <v>5.4629912762393672E-2</v>
      </c>
      <c r="C24" s="141">
        <f t="shared" ref="C24:E24" si="4">C22/C7</f>
        <v>5.7772635263482343E-2</v>
      </c>
      <c r="D24" s="141">
        <f t="shared" si="4"/>
        <v>6.3567825536936226E-2</v>
      </c>
      <c r="E24" s="141">
        <f t="shared" si="4"/>
        <v>7.8645208995062624E-2</v>
      </c>
    </row>
    <row r="26" spans="1:8" x14ac:dyDescent="0.25">
      <c r="E26" s="82"/>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570"/>
  <sheetViews>
    <sheetView zoomScale="60" zoomScaleNormal="60" workbookViewId="0">
      <pane ySplit="1410" topLeftCell="A576" activePane="bottomLeft"/>
      <selection pane="bottomLeft" activeCell="AM39" sqref="AM39"/>
    </sheetView>
  </sheetViews>
  <sheetFormatPr baseColWidth="10" defaultColWidth="10.7109375" defaultRowHeight="15" x14ac:dyDescent="0.25"/>
  <cols>
    <col min="1" max="1" width="16.42578125" customWidth="1"/>
    <col min="2" max="2" width="12" customWidth="1"/>
  </cols>
  <sheetData>
    <row r="1" spans="1:37" ht="30" x14ac:dyDescent="0.25">
      <c r="A1" t="s">
        <v>128</v>
      </c>
      <c r="B1" s="98" t="s">
        <v>129</v>
      </c>
      <c r="C1" s="98" t="s">
        <v>130</v>
      </c>
      <c r="D1" s="98" t="s">
        <v>131</v>
      </c>
      <c r="E1" s="98" t="s">
        <v>132</v>
      </c>
      <c r="F1" s="99" t="s">
        <v>133</v>
      </c>
      <c r="G1" s="99" t="s">
        <v>134</v>
      </c>
      <c r="H1" s="99" t="s">
        <v>135</v>
      </c>
      <c r="I1" s="99" t="s">
        <v>136</v>
      </c>
      <c r="J1" s="99" t="s">
        <v>137</v>
      </c>
      <c r="K1" s="99" t="s">
        <v>138</v>
      </c>
      <c r="L1" s="99" t="s">
        <v>139</v>
      </c>
      <c r="M1" s="100" t="s">
        <v>140</v>
      </c>
      <c r="N1" s="101" t="s">
        <v>141</v>
      </c>
      <c r="O1" s="101" t="s">
        <v>142</v>
      </c>
      <c r="P1" s="101" t="s">
        <v>143</v>
      </c>
      <c r="Q1" s="101" t="s">
        <v>144</v>
      </c>
      <c r="R1" s="101" t="s">
        <v>145</v>
      </c>
      <c r="S1" s="101" t="s">
        <v>146</v>
      </c>
      <c r="T1" s="101" t="s">
        <v>147</v>
      </c>
      <c r="U1" s="101" t="s">
        <v>148</v>
      </c>
      <c r="V1" s="102" t="s">
        <v>149</v>
      </c>
      <c r="W1" s="103" t="s">
        <v>150</v>
      </c>
      <c r="X1" s="103" t="s">
        <v>151</v>
      </c>
      <c r="Y1" s="103" t="s">
        <v>152</v>
      </c>
      <c r="Z1" s="103" t="s">
        <v>153</v>
      </c>
      <c r="AA1" s="103" t="s">
        <v>154</v>
      </c>
      <c r="AB1" s="103" t="s">
        <v>155</v>
      </c>
      <c r="AC1" s="103" t="s">
        <v>156</v>
      </c>
      <c r="AD1" s="103" t="s">
        <v>157</v>
      </c>
      <c r="AE1" s="103" t="s">
        <v>158</v>
      </c>
      <c r="AF1" s="103" t="s">
        <v>159</v>
      </c>
      <c r="AG1" s="103" t="s">
        <v>160</v>
      </c>
      <c r="AH1" s="103" t="s">
        <v>161</v>
      </c>
      <c r="AI1" s="104" t="s">
        <v>162</v>
      </c>
      <c r="AJ1" s="104" t="s">
        <v>163</v>
      </c>
      <c r="AK1" s="104" t="s">
        <v>164</v>
      </c>
    </row>
    <row r="2" spans="1:37" ht="120" x14ac:dyDescent="0.25">
      <c r="B2" s="98" t="s">
        <v>165</v>
      </c>
      <c r="C2" s="98" t="s">
        <v>166</v>
      </c>
      <c r="D2" s="98" t="s">
        <v>167</v>
      </c>
      <c r="E2" s="98" t="s">
        <v>168</v>
      </c>
      <c r="F2" s="99" t="s">
        <v>169</v>
      </c>
      <c r="G2" s="99" t="s">
        <v>170</v>
      </c>
      <c r="H2" s="99" t="s">
        <v>171</v>
      </c>
      <c r="I2" s="99" t="s">
        <v>172</v>
      </c>
      <c r="J2" s="99" t="s">
        <v>173</v>
      </c>
      <c r="K2" s="99" t="s">
        <v>174</v>
      </c>
      <c r="L2" s="99" t="s">
        <v>175</v>
      </c>
      <c r="M2" s="100"/>
      <c r="N2" s="101" t="s">
        <v>176</v>
      </c>
      <c r="O2" s="101" t="s">
        <v>177</v>
      </c>
      <c r="P2" s="101" t="s">
        <v>178</v>
      </c>
      <c r="Q2" s="101" t="s">
        <v>179</v>
      </c>
      <c r="R2" s="101" t="s">
        <v>180</v>
      </c>
      <c r="S2" s="101" t="s">
        <v>181</v>
      </c>
      <c r="T2" s="101" t="s">
        <v>182</v>
      </c>
      <c r="U2" s="101" t="s">
        <v>183</v>
      </c>
      <c r="V2" s="102" t="s">
        <v>184</v>
      </c>
      <c r="W2" s="103" t="s">
        <v>185</v>
      </c>
      <c r="X2" s="103" t="s">
        <v>186</v>
      </c>
      <c r="Y2" s="103" t="s">
        <v>187</v>
      </c>
      <c r="Z2" s="103" t="s">
        <v>188</v>
      </c>
      <c r="AA2" s="103" t="s">
        <v>189</v>
      </c>
      <c r="AB2" s="103" t="s">
        <v>190</v>
      </c>
      <c r="AC2" s="103" t="s">
        <v>191</v>
      </c>
      <c r="AD2" s="103" t="s">
        <v>192</v>
      </c>
      <c r="AE2" s="103" t="s">
        <v>193</v>
      </c>
      <c r="AF2" s="103" t="s">
        <v>194</v>
      </c>
      <c r="AG2" s="103" t="s">
        <v>195</v>
      </c>
      <c r="AH2" s="103" t="s">
        <v>196</v>
      </c>
      <c r="AI2" s="104" t="s">
        <v>197</v>
      </c>
      <c r="AJ2" s="104" t="s">
        <v>198</v>
      </c>
      <c r="AK2" s="97" t="s">
        <v>199</v>
      </c>
    </row>
    <row r="3" spans="1:37" x14ac:dyDescent="0.25">
      <c r="A3" t="s">
        <v>200</v>
      </c>
      <c r="B3" s="100">
        <v>808</v>
      </c>
      <c r="C3" s="100">
        <v>813.23465599738302</v>
      </c>
      <c r="D3" s="100">
        <v>2018</v>
      </c>
      <c r="E3" s="105">
        <v>13631.485000000001</v>
      </c>
      <c r="F3" s="105">
        <v>398.77179999999998</v>
      </c>
      <c r="G3" s="105">
        <v>0</v>
      </c>
      <c r="H3" s="105">
        <v>2122.9076</v>
      </c>
      <c r="I3" s="105">
        <v>6192.0075999999999</v>
      </c>
      <c r="J3" s="105">
        <v>658.03160000000003</v>
      </c>
      <c r="K3" s="105">
        <v>0</v>
      </c>
      <c r="L3" s="105">
        <v>4259.7664000000004</v>
      </c>
      <c r="N3" s="105">
        <v>0</v>
      </c>
      <c r="O3" s="105">
        <v>6402.4381999999996</v>
      </c>
      <c r="P3" s="105">
        <v>1733.4366</v>
      </c>
      <c r="Q3" s="105">
        <v>4066.7748000000001</v>
      </c>
      <c r="R3" s="105">
        <v>1406.7460000000001</v>
      </c>
      <c r="S3" s="105">
        <v>22.089400000000001</v>
      </c>
      <c r="T3" s="105">
        <v>0</v>
      </c>
      <c r="U3" s="105">
        <v>2021</v>
      </c>
      <c r="V3" s="105">
        <v>1.1452121563323101</v>
      </c>
      <c r="W3" s="105">
        <v>0</v>
      </c>
      <c r="X3" s="105">
        <v>0</v>
      </c>
      <c r="Y3" s="105">
        <v>0</v>
      </c>
      <c r="Z3" s="105">
        <v>0</v>
      </c>
      <c r="AA3" s="105">
        <v>149.209</v>
      </c>
      <c r="AB3" s="105">
        <v>9.3613086648841897</v>
      </c>
      <c r="AC3" s="105">
        <v>0</v>
      </c>
      <c r="AD3" s="105">
        <v>0</v>
      </c>
      <c r="AE3" s="105">
        <v>0</v>
      </c>
      <c r="AF3" s="105">
        <v>0</v>
      </c>
      <c r="AG3" s="105">
        <v>0</v>
      </c>
      <c r="AH3" s="105">
        <v>0</v>
      </c>
      <c r="AI3" s="105">
        <v>1002.91</v>
      </c>
      <c r="AJ3" s="105">
        <v>0</v>
      </c>
      <c r="AK3" s="106">
        <v>71001</v>
      </c>
    </row>
    <row r="4" spans="1:37" s="1" customFormat="1" x14ac:dyDescent="0.25">
      <c r="A4" s="1" t="s">
        <v>201</v>
      </c>
      <c r="B4" s="1">
        <v>1241</v>
      </c>
      <c r="C4" s="1">
        <v>1956.9059244938701</v>
      </c>
      <c r="D4" s="1">
        <v>2018</v>
      </c>
      <c r="E4" s="1">
        <v>22673.0252</v>
      </c>
      <c r="F4" s="1">
        <v>508.05619999999999</v>
      </c>
      <c r="G4" s="1">
        <v>0</v>
      </c>
      <c r="H4" s="1">
        <v>655.70640000000003</v>
      </c>
      <c r="I4" s="1">
        <v>7748.7290000000003</v>
      </c>
      <c r="J4" s="1">
        <v>2220.5659999999998</v>
      </c>
      <c r="K4" s="1">
        <v>0</v>
      </c>
      <c r="L4" s="1">
        <v>11539.9676</v>
      </c>
      <c r="N4" s="1">
        <v>0</v>
      </c>
      <c r="O4" s="1">
        <v>15847.400600000001</v>
      </c>
      <c r="P4" s="1">
        <v>0</v>
      </c>
      <c r="Q4" s="1">
        <v>4116.7665999999999</v>
      </c>
      <c r="R4" s="1">
        <v>2146.1596</v>
      </c>
      <c r="S4" s="1">
        <v>562.69839999999999</v>
      </c>
      <c r="T4" s="1">
        <v>0</v>
      </c>
      <c r="U4" s="107">
        <v>2021</v>
      </c>
      <c r="V4" s="1">
        <v>1.6844132548803099</v>
      </c>
      <c r="W4" s="1">
        <v>0</v>
      </c>
      <c r="X4" s="1">
        <v>0</v>
      </c>
      <c r="Y4" s="1">
        <v>0</v>
      </c>
      <c r="Z4" s="1">
        <v>0</v>
      </c>
      <c r="AA4" s="1">
        <v>272.08300000000003</v>
      </c>
      <c r="AB4" s="1">
        <v>15.020047817771999</v>
      </c>
      <c r="AC4" s="1">
        <v>0</v>
      </c>
      <c r="AD4" s="1">
        <v>0</v>
      </c>
      <c r="AE4" s="1">
        <v>0</v>
      </c>
      <c r="AF4" s="1">
        <v>0</v>
      </c>
      <c r="AG4" s="1">
        <v>0</v>
      </c>
      <c r="AH4" s="1">
        <v>0</v>
      </c>
      <c r="AI4" s="1">
        <v>1536.25</v>
      </c>
      <c r="AJ4" s="1">
        <v>0</v>
      </c>
      <c r="AK4" s="106">
        <v>71002</v>
      </c>
    </row>
    <row r="5" spans="1:37" x14ac:dyDescent="0.25">
      <c r="A5" t="s">
        <v>202</v>
      </c>
      <c r="B5">
        <v>800</v>
      </c>
      <c r="C5">
        <v>1652.75297099473</v>
      </c>
      <c r="D5">
        <v>2018</v>
      </c>
      <c r="E5">
        <v>24277.413199999999</v>
      </c>
      <c r="F5">
        <v>631.29179999999997</v>
      </c>
      <c r="G5">
        <v>0</v>
      </c>
      <c r="H5">
        <v>3126.2314000000001</v>
      </c>
      <c r="I5">
        <v>6710.5272000000004</v>
      </c>
      <c r="J5">
        <v>2271.7204000000002</v>
      </c>
      <c r="K5">
        <v>0</v>
      </c>
      <c r="L5">
        <v>11537.642400000001</v>
      </c>
      <c r="N5">
        <v>0</v>
      </c>
      <c r="O5">
        <v>15636.97</v>
      </c>
      <c r="P5">
        <v>2143.8344000000002</v>
      </c>
      <c r="Q5">
        <v>4274.8801999999996</v>
      </c>
      <c r="R5">
        <v>1659.0301999999999</v>
      </c>
      <c r="S5">
        <v>563.86099999999999</v>
      </c>
      <c r="T5">
        <v>0</v>
      </c>
      <c r="U5" s="107">
        <v>2021</v>
      </c>
      <c r="V5">
        <v>1.2533545547204601</v>
      </c>
      <c r="W5">
        <v>0</v>
      </c>
      <c r="X5">
        <v>0</v>
      </c>
      <c r="Y5">
        <v>0</v>
      </c>
      <c r="Z5">
        <v>0</v>
      </c>
      <c r="AA5">
        <v>81.420993940000002</v>
      </c>
      <c r="AB5">
        <v>16.687378137295301</v>
      </c>
      <c r="AC5">
        <v>0</v>
      </c>
      <c r="AD5">
        <v>0</v>
      </c>
      <c r="AE5">
        <v>0</v>
      </c>
      <c r="AF5">
        <v>0</v>
      </c>
      <c r="AG5">
        <v>0</v>
      </c>
      <c r="AH5">
        <v>0</v>
      </c>
      <c r="AI5">
        <v>1205.81</v>
      </c>
      <c r="AJ5">
        <v>0</v>
      </c>
      <c r="AK5" s="106">
        <v>71003</v>
      </c>
    </row>
    <row r="6" spans="1:37" x14ac:dyDescent="0.25">
      <c r="A6" t="s">
        <v>203</v>
      </c>
      <c r="B6">
        <v>1163</v>
      </c>
      <c r="C6">
        <v>1348.14117449572</v>
      </c>
      <c r="D6">
        <v>2018</v>
      </c>
      <c r="E6">
        <v>22469.570199999998</v>
      </c>
      <c r="F6">
        <v>1796.2170000000001</v>
      </c>
      <c r="G6">
        <v>0</v>
      </c>
      <c r="H6">
        <v>2436.8096</v>
      </c>
      <c r="I6">
        <v>9453.1005999999998</v>
      </c>
      <c r="J6">
        <v>848.69799999999998</v>
      </c>
      <c r="K6">
        <v>3.4878</v>
      </c>
      <c r="L6">
        <v>7931.2572</v>
      </c>
      <c r="N6">
        <v>0</v>
      </c>
      <c r="O6">
        <v>10166.937</v>
      </c>
      <c r="P6">
        <v>4145.8316000000004</v>
      </c>
      <c r="Q6">
        <v>6379.1862000000001</v>
      </c>
      <c r="R6">
        <v>1559.0465999999999</v>
      </c>
      <c r="S6">
        <v>218.56880000000001</v>
      </c>
      <c r="T6">
        <v>0</v>
      </c>
      <c r="U6" s="107">
        <v>2021</v>
      </c>
      <c r="V6">
        <v>1.1532024424134699</v>
      </c>
      <c r="W6">
        <v>0</v>
      </c>
      <c r="X6">
        <v>0</v>
      </c>
      <c r="Y6">
        <v>0</v>
      </c>
      <c r="Z6">
        <v>0</v>
      </c>
      <c r="AA6">
        <v>38.776000000000003</v>
      </c>
      <c r="AB6">
        <v>14.714520493043601</v>
      </c>
      <c r="AC6">
        <v>0</v>
      </c>
      <c r="AD6">
        <v>0</v>
      </c>
      <c r="AE6">
        <v>0</v>
      </c>
      <c r="AF6">
        <v>0</v>
      </c>
      <c r="AG6">
        <v>201.06630000000001</v>
      </c>
      <c r="AH6">
        <v>0</v>
      </c>
      <c r="AI6">
        <v>1119.68</v>
      </c>
      <c r="AK6" s="106">
        <v>71004</v>
      </c>
    </row>
    <row r="7" spans="1:37" x14ac:dyDescent="0.25">
      <c r="A7" t="s">
        <v>204</v>
      </c>
      <c r="B7">
        <v>249</v>
      </c>
      <c r="C7">
        <v>599.54016999821499</v>
      </c>
      <c r="D7">
        <v>2018</v>
      </c>
      <c r="E7">
        <v>4496.9368000000004</v>
      </c>
      <c r="F7">
        <v>69.756</v>
      </c>
      <c r="G7">
        <v>0</v>
      </c>
      <c r="H7">
        <v>83.7072</v>
      </c>
      <c r="I7">
        <v>1884.5745999999999</v>
      </c>
      <c r="J7">
        <v>459.22699999999998</v>
      </c>
      <c r="K7">
        <v>0</v>
      </c>
      <c r="L7">
        <v>1999.672</v>
      </c>
      <c r="N7">
        <v>0</v>
      </c>
      <c r="O7">
        <v>2857.6707999999999</v>
      </c>
      <c r="P7">
        <v>0</v>
      </c>
      <c r="Q7">
        <v>1102.1448</v>
      </c>
      <c r="R7">
        <v>527.82039999999995</v>
      </c>
      <c r="S7">
        <v>9.3008000000000006</v>
      </c>
      <c r="T7">
        <v>0</v>
      </c>
      <c r="U7" s="107">
        <v>2021</v>
      </c>
      <c r="V7">
        <v>0.38325914567275898</v>
      </c>
      <c r="W7">
        <v>0</v>
      </c>
      <c r="X7">
        <v>0</v>
      </c>
      <c r="Y7">
        <v>0</v>
      </c>
      <c r="Z7">
        <v>0</v>
      </c>
      <c r="AA7">
        <v>19.939441080000002</v>
      </c>
      <c r="AB7">
        <v>2.7792397005982301</v>
      </c>
      <c r="AC7">
        <v>0</v>
      </c>
      <c r="AD7">
        <v>0</v>
      </c>
      <c r="AE7">
        <v>0</v>
      </c>
      <c r="AF7">
        <v>0</v>
      </c>
      <c r="AG7">
        <v>0</v>
      </c>
      <c r="AH7">
        <v>0</v>
      </c>
      <c r="AI7">
        <v>373.5</v>
      </c>
      <c r="AK7" s="106">
        <v>71005</v>
      </c>
    </row>
    <row r="8" spans="1:37" x14ac:dyDescent="0.25">
      <c r="A8" t="s">
        <v>205</v>
      </c>
      <c r="B8">
        <v>190</v>
      </c>
      <c r="C8">
        <v>1128.1065604964001</v>
      </c>
      <c r="D8">
        <v>2018</v>
      </c>
      <c r="E8">
        <v>6194.3328000000001</v>
      </c>
      <c r="F8">
        <v>86.032399999999996</v>
      </c>
      <c r="G8">
        <v>0</v>
      </c>
      <c r="H8">
        <v>23.251999999999999</v>
      </c>
      <c r="I8">
        <v>1718.3227999999999</v>
      </c>
      <c r="J8">
        <v>833.58420000000001</v>
      </c>
      <c r="K8">
        <v>0</v>
      </c>
      <c r="L8">
        <v>3533.1414</v>
      </c>
      <c r="N8">
        <v>0</v>
      </c>
      <c r="O8">
        <v>4929.424</v>
      </c>
      <c r="P8">
        <v>0</v>
      </c>
      <c r="Q8">
        <v>597.57640000000004</v>
      </c>
      <c r="R8">
        <v>667.33240000000001</v>
      </c>
      <c r="S8">
        <v>0</v>
      </c>
      <c r="T8">
        <v>0</v>
      </c>
      <c r="U8" s="107">
        <v>2021</v>
      </c>
      <c r="V8">
        <v>0.47749784849110599</v>
      </c>
      <c r="W8">
        <v>0</v>
      </c>
      <c r="X8">
        <v>0</v>
      </c>
      <c r="Y8">
        <v>0</v>
      </c>
      <c r="Z8">
        <v>0</v>
      </c>
      <c r="AA8">
        <v>11.96366465</v>
      </c>
      <c r="AB8">
        <v>4.2509573609725502</v>
      </c>
      <c r="AC8">
        <v>0</v>
      </c>
      <c r="AD8">
        <v>0</v>
      </c>
      <c r="AE8">
        <v>0</v>
      </c>
      <c r="AF8">
        <v>0</v>
      </c>
      <c r="AG8">
        <v>0</v>
      </c>
      <c r="AH8">
        <v>0</v>
      </c>
      <c r="AI8">
        <v>472.88</v>
      </c>
      <c r="AK8" s="106">
        <v>71006</v>
      </c>
    </row>
    <row r="9" spans="1:37" x14ac:dyDescent="0.25">
      <c r="A9" t="s">
        <v>206</v>
      </c>
      <c r="B9">
        <v>167</v>
      </c>
      <c r="C9">
        <v>647.69720099790402</v>
      </c>
      <c r="D9">
        <v>2018</v>
      </c>
      <c r="E9">
        <v>6838.4132</v>
      </c>
      <c r="F9">
        <v>96.495800000000003</v>
      </c>
      <c r="G9">
        <v>0</v>
      </c>
      <c r="H9">
        <v>487.12939999999998</v>
      </c>
      <c r="I9">
        <v>1440.4613999999999</v>
      </c>
      <c r="J9">
        <v>359.24340000000001</v>
      </c>
      <c r="K9">
        <v>2584.4598000000001</v>
      </c>
      <c r="L9">
        <v>1870.6233999999999</v>
      </c>
      <c r="N9">
        <v>0</v>
      </c>
      <c r="O9">
        <v>2548.4191999999998</v>
      </c>
      <c r="P9">
        <v>942.86860000000001</v>
      </c>
      <c r="Q9">
        <v>3102.9794000000002</v>
      </c>
      <c r="R9">
        <v>220.89400000000001</v>
      </c>
      <c r="S9">
        <v>23.251999999999999</v>
      </c>
      <c r="T9">
        <v>0</v>
      </c>
      <c r="U9" s="107">
        <v>2021</v>
      </c>
      <c r="V9">
        <v>0.42832071452224002</v>
      </c>
      <c r="W9">
        <v>0</v>
      </c>
      <c r="X9">
        <v>0</v>
      </c>
      <c r="Y9">
        <v>0</v>
      </c>
      <c r="Z9">
        <v>0</v>
      </c>
      <c r="AA9">
        <v>361.04477639999999</v>
      </c>
      <c r="AB9">
        <v>4.2725119984395397</v>
      </c>
      <c r="AC9">
        <v>0</v>
      </c>
      <c r="AD9">
        <v>0</v>
      </c>
      <c r="AE9">
        <v>0</v>
      </c>
      <c r="AF9">
        <v>0</v>
      </c>
      <c r="AG9">
        <v>0</v>
      </c>
      <c r="AH9">
        <v>0</v>
      </c>
      <c r="AI9">
        <v>158.18</v>
      </c>
      <c r="AK9" s="106">
        <v>71007</v>
      </c>
    </row>
    <row r="10" spans="1:37" x14ac:dyDescent="0.25">
      <c r="A10" t="s">
        <v>207</v>
      </c>
      <c r="B10">
        <v>150</v>
      </c>
      <c r="C10">
        <v>709.59813649781802</v>
      </c>
      <c r="D10">
        <v>2018</v>
      </c>
      <c r="E10">
        <v>3278.5320000000002</v>
      </c>
      <c r="F10">
        <v>18.601600000000001</v>
      </c>
      <c r="G10">
        <v>0</v>
      </c>
      <c r="H10">
        <v>22.089400000000001</v>
      </c>
      <c r="I10">
        <v>1248.6324</v>
      </c>
      <c r="J10">
        <v>504.5684</v>
      </c>
      <c r="K10">
        <v>0</v>
      </c>
      <c r="L10">
        <v>1484.6402</v>
      </c>
      <c r="N10">
        <v>0</v>
      </c>
      <c r="O10">
        <v>2142.6718000000001</v>
      </c>
      <c r="P10">
        <v>0</v>
      </c>
      <c r="Q10">
        <v>512.70659999999998</v>
      </c>
      <c r="R10">
        <v>605.71460000000002</v>
      </c>
      <c r="S10">
        <v>17.439</v>
      </c>
      <c r="T10">
        <v>0</v>
      </c>
      <c r="U10" s="107">
        <v>2021</v>
      </c>
      <c r="V10">
        <v>0.47884270885045999</v>
      </c>
      <c r="W10">
        <v>0</v>
      </c>
      <c r="X10">
        <v>0</v>
      </c>
      <c r="Y10">
        <v>0</v>
      </c>
      <c r="Z10">
        <v>0</v>
      </c>
      <c r="AA10">
        <v>3.9878882149999999</v>
      </c>
      <c r="AB10">
        <v>2.7564745510686999</v>
      </c>
      <c r="AC10">
        <v>0</v>
      </c>
      <c r="AD10">
        <v>0</v>
      </c>
      <c r="AE10">
        <v>0</v>
      </c>
      <c r="AF10">
        <v>0</v>
      </c>
      <c r="AG10">
        <v>54.155250000000002</v>
      </c>
      <c r="AH10">
        <v>0</v>
      </c>
      <c r="AI10">
        <v>428.16</v>
      </c>
      <c r="AK10" s="106">
        <v>71008</v>
      </c>
    </row>
    <row r="11" spans="1:37" x14ac:dyDescent="0.25">
      <c r="A11" t="s">
        <v>208</v>
      </c>
      <c r="B11">
        <v>714</v>
      </c>
      <c r="C11">
        <v>5183.8637929835104</v>
      </c>
      <c r="D11">
        <v>2018</v>
      </c>
      <c r="E11">
        <v>18872.485799999999</v>
      </c>
      <c r="F11">
        <v>465.04</v>
      </c>
      <c r="G11">
        <v>0</v>
      </c>
      <c r="H11">
        <v>752.20219999999995</v>
      </c>
      <c r="I11">
        <v>6881.4294</v>
      </c>
      <c r="J11">
        <v>775.45420000000001</v>
      </c>
      <c r="K11">
        <v>0</v>
      </c>
      <c r="L11">
        <v>9998.36</v>
      </c>
      <c r="N11">
        <v>192.99160000000001</v>
      </c>
      <c r="O11">
        <v>12809.5268</v>
      </c>
      <c r="P11">
        <v>0</v>
      </c>
      <c r="Q11">
        <v>3009.9713999999999</v>
      </c>
      <c r="R11">
        <v>2820.4675999999999</v>
      </c>
      <c r="S11">
        <v>39.528399999999998</v>
      </c>
      <c r="T11">
        <v>0</v>
      </c>
      <c r="U11" s="107">
        <v>2021</v>
      </c>
      <c r="V11">
        <v>2.4474594724883998</v>
      </c>
      <c r="W11">
        <v>0</v>
      </c>
      <c r="X11">
        <v>0</v>
      </c>
      <c r="Y11">
        <v>0</v>
      </c>
      <c r="Z11">
        <v>0</v>
      </c>
      <c r="AA11">
        <v>35.890993940000001</v>
      </c>
      <c r="AB11">
        <v>18.667999531415798</v>
      </c>
      <c r="AC11">
        <v>0</v>
      </c>
      <c r="AD11">
        <v>0</v>
      </c>
      <c r="AE11">
        <v>0</v>
      </c>
      <c r="AF11">
        <v>0</v>
      </c>
      <c r="AG11">
        <v>436.85235</v>
      </c>
      <c r="AH11">
        <v>0</v>
      </c>
      <c r="AI11">
        <v>2022.38</v>
      </c>
      <c r="AK11" s="106">
        <v>71009</v>
      </c>
    </row>
    <row r="12" spans="1:37" x14ac:dyDescent="0.25">
      <c r="A12" t="s">
        <v>209</v>
      </c>
      <c r="B12">
        <v>869</v>
      </c>
      <c r="C12">
        <v>3738.29624848818</v>
      </c>
      <c r="D12">
        <v>2018</v>
      </c>
      <c r="E12">
        <v>18793.429</v>
      </c>
      <c r="F12">
        <v>91.845399999999998</v>
      </c>
      <c r="G12">
        <v>0</v>
      </c>
      <c r="H12">
        <v>556.8854</v>
      </c>
      <c r="I12">
        <v>6075.7475999999997</v>
      </c>
      <c r="J12">
        <v>2169.4115999999999</v>
      </c>
      <c r="K12">
        <v>0</v>
      </c>
      <c r="L12">
        <v>9899.5390000000007</v>
      </c>
      <c r="N12">
        <v>0</v>
      </c>
      <c r="O12">
        <v>13407.1032</v>
      </c>
      <c r="P12">
        <v>0</v>
      </c>
      <c r="Q12">
        <v>3022.76</v>
      </c>
      <c r="R12">
        <v>2221.7285999999999</v>
      </c>
      <c r="S12">
        <v>140.6746</v>
      </c>
      <c r="T12">
        <v>0</v>
      </c>
      <c r="U12" s="107">
        <v>2021</v>
      </c>
      <c r="V12">
        <v>1.5749060358565301</v>
      </c>
      <c r="W12">
        <v>0</v>
      </c>
      <c r="X12">
        <v>0</v>
      </c>
      <c r="Y12">
        <v>0</v>
      </c>
      <c r="Z12">
        <v>0</v>
      </c>
      <c r="AA12">
        <v>26.43</v>
      </c>
      <c r="AB12">
        <v>10.484068731790201</v>
      </c>
      <c r="AC12">
        <v>0</v>
      </c>
      <c r="AD12">
        <v>0</v>
      </c>
      <c r="AE12">
        <v>0</v>
      </c>
      <c r="AF12">
        <v>0</v>
      </c>
      <c r="AG12">
        <v>0</v>
      </c>
      <c r="AH12">
        <v>0</v>
      </c>
      <c r="AI12">
        <v>1614.93</v>
      </c>
      <c r="AK12" s="106">
        <v>71010</v>
      </c>
    </row>
    <row r="13" spans="1:37" x14ac:dyDescent="0.25">
      <c r="A13" t="s">
        <v>210</v>
      </c>
      <c r="B13">
        <v>432</v>
      </c>
      <c r="C13">
        <v>2507.1497594920102</v>
      </c>
      <c r="D13">
        <v>2018</v>
      </c>
      <c r="E13">
        <v>17078.594000000001</v>
      </c>
      <c r="F13">
        <v>0</v>
      </c>
      <c r="G13">
        <v>0</v>
      </c>
      <c r="H13">
        <v>495.26760000000002</v>
      </c>
      <c r="I13">
        <v>3509.8894</v>
      </c>
      <c r="J13">
        <v>1993.8589999999999</v>
      </c>
      <c r="K13">
        <v>0</v>
      </c>
      <c r="L13">
        <v>11079.578</v>
      </c>
      <c r="N13">
        <v>0</v>
      </c>
      <c r="O13">
        <v>13893.07</v>
      </c>
      <c r="P13">
        <v>0</v>
      </c>
      <c r="Q13">
        <v>1845.0462</v>
      </c>
      <c r="R13">
        <v>1232.356</v>
      </c>
      <c r="S13">
        <v>108.12179999999999</v>
      </c>
      <c r="T13">
        <v>0</v>
      </c>
      <c r="U13" s="107">
        <v>2021</v>
      </c>
      <c r="V13">
        <v>0.90351673718288605</v>
      </c>
      <c r="W13">
        <v>0</v>
      </c>
      <c r="X13">
        <v>0</v>
      </c>
      <c r="Y13">
        <v>0</v>
      </c>
      <c r="Z13">
        <v>0</v>
      </c>
      <c r="AA13">
        <v>303.28899999999999</v>
      </c>
      <c r="AB13">
        <v>6.9794656101626797</v>
      </c>
      <c r="AC13">
        <v>0</v>
      </c>
      <c r="AD13">
        <v>0</v>
      </c>
      <c r="AE13">
        <v>0</v>
      </c>
      <c r="AF13">
        <v>0</v>
      </c>
      <c r="AG13">
        <v>0</v>
      </c>
      <c r="AH13">
        <v>0</v>
      </c>
      <c r="AI13">
        <v>871.23</v>
      </c>
      <c r="AK13" s="106">
        <v>71011</v>
      </c>
    </row>
    <row r="14" spans="1:37" x14ac:dyDescent="0.25">
      <c r="A14" t="s">
        <v>211</v>
      </c>
      <c r="B14">
        <v>335</v>
      </c>
      <c r="C14">
        <v>2133.7761454932702</v>
      </c>
      <c r="D14">
        <v>2018</v>
      </c>
      <c r="E14">
        <v>11759.699000000001</v>
      </c>
      <c r="F14">
        <v>402.25959999999998</v>
      </c>
      <c r="G14">
        <v>0</v>
      </c>
      <c r="H14">
        <v>262.74759999999998</v>
      </c>
      <c r="I14">
        <v>2622.8256000000001</v>
      </c>
      <c r="J14">
        <v>1068.4294</v>
      </c>
      <c r="K14">
        <v>0</v>
      </c>
      <c r="L14">
        <v>7403.4368000000004</v>
      </c>
      <c r="N14">
        <v>0</v>
      </c>
      <c r="O14">
        <v>9363.5804000000007</v>
      </c>
      <c r="P14">
        <v>0</v>
      </c>
      <c r="Q14">
        <v>1421.8598</v>
      </c>
      <c r="R14">
        <v>938.21820000000002</v>
      </c>
      <c r="S14">
        <v>36.040599999999998</v>
      </c>
      <c r="T14">
        <v>0</v>
      </c>
      <c r="U14" s="107">
        <v>2021</v>
      </c>
      <c r="V14">
        <v>0.76043846101000501</v>
      </c>
      <c r="W14">
        <v>0</v>
      </c>
      <c r="X14">
        <v>0</v>
      </c>
      <c r="Y14">
        <v>0</v>
      </c>
      <c r="Z14">
        <v>0</v>
      </c>
      <c r="AA14">
        <v>384.52699999999999</v>
      </c>
      <c r="AB14">
        <v>5.1361109689419102</v>
      </c>
      <c r="AC14">
        <v>0</v>
      </c>
      <c r="AD14">
        <v>0</v>
      </c>
      <c r="AE14">
        <v>0</v>
      </c>
      <c r="AF14">
        <v>0</v>
      </c>
      <c r="AG14">
        <v>26.80884</v>
      </c>
      <c r="AH14">
        <v>0</v>
      </c>
      <c r="AI14">
        <v>662.53</v>
      </c>
      <c r="AK14" s="106">
        <v>71012</v>
      </c>
    </row>
    <row r="15" spans="1:37" x14ac:dyDescent="0.25">
      <c r="A15" t="s">
        <v>212</v>
      </c>
      <c r="B15">
        <v>282</v>
      </c>
      <c r="C15">
        <v>1289.1523089959001</v>
      </c>
      <c r="D15">
        <v>2018</v>
      </c>
      <c r="E15">
        <v>4419.0425999999998</v>
      </c>
      <c r="F15">
        <v>25.577200000000001</v>
      </c>
      <c r="G15">
        <v>0</v>
      </c>
      <c r="H15">
        <v>36.040599999999998</v>
      </c>
      <c r="I15">
        <v>1852.0218</v>
      </c>
      <c r="J15">
        <v>437.13760000000002</v>
      </c>
      <c r="K15">
        <v>0</v>
      </c>
      <c r="L15">
        <v>2068.2654000000002</v>
      </c>
      <c r="N15">
        <v>0</v>
      </c>
      <c r="O15">
        <v>2721.6466</v>
      </c>
      <c r="P15">
        <v>0</v>
      </c>
      <c r="Q15">
        <v>887.06380000000001</v>
      </c>
      <c r="R15">
        <v>759.17780000000005</v>
      </c>
      <c r="S15">
        <v>52.317</v>
      </c>
      <c r="T15">
        <v>0</v>
      </c>
      <c r="U15" s="107">
        <v>2021</v>
      </c>
      <c r="V15">
        <v>0.55749157687708695</v>
      </c>
      <c r="W15">
        <v>0</v>
      </c>
      <c r="X15">
        <v>0</v>
      </c>
      <c r="Y15">
        <v>0</v>
      </c>
      <c r="Z15">
        <v>0</v>
      </c>
      <c r="AA15">
        <v>19.939441080000002</v>
      </c>
      <c r="AB15">
        <v>3.1733129853273399</v>
      </c>
      <c r="AC15">
        <v>0</v>
      </c>
      <c r="AD15">
        <v>0</v>
      </c>
      <c r="AE15">
        <v>0</v>
      </c>
      <c r="AF15">
        <v>0</v>
      </c>
      <c r="AG15">
        <v>0</v>
      </c>
      <c r="AH15">
        <v>0</v>
      </c>
      <c r="AI15">
        <v>537.48</v>
      </c>
      <c r="AK15" s="106">
        <v>71013</v>
      </c>
    </row>
    <row r="16" spans="1:37" x14ac:dyDescent="0.25">
      <c r="A16" t="s">
        <v>213</v>
      </c>
      <c r="B16">
        <v>13205</v>
      </c>
      <c r="C16">
        <v>6164.4769004804102</v>
      </c>
      <c r="D16">
        <v>2018</v>
      </c>
      <c r="E16">
        <v>344059.84399999998</v>
      </c>
      <c r="F16">
        <v>64984.689599999998</v>
      </c>
      <c r="G16">
        <v>0</v>
      </c>
      <c r="H16">
        <v>77103.631999999998</v>
      </c>
      <c r="I16">
        <v>135902.12700000001</v>
      </c>
      <c r="J16">
        <v>3658.7022000000002</v>
      </c>
      <c r="K16">
        <v>152.3006</v>
      </c>
      <c r="L16">
        <v>62258.392599999999</v>
      </c>
      <c r="N16">
        <v>32929.482400000001</v>
      </c>
      <c r="O16">
        <v>79295.133000000002</v>
      </c>
      <c r="P16">
        <v>124100.5744</v>
      </c>
      <c r="Q16">
        <v>96720.181800000006</v>
      </c>
      <c r="R16">
        <v>10884.261200000001</v>
      </c>
      <c r="S16">
        <v>130.21119999999999</v>
      </c>
      <c r="T16">
        <v>0</v>
      </c>
      <c r="U16" s="107">
        <v>2021</v>
      </c>
      <c r="V16">
        <v>57.755094270977402</v>
      </c>
      <c r="W16">
        <v>0</v>
      </c>
      <c r="X16">
        <v>0</v>
      </c>
      <c r="Y16">
        <v>0</v>
      </c>
      <c r="Z16">
        <v>0</v>
      </c>
      <c r="AA16">
        <v>363.40100000000001</v>
      </c>
      <c r="AB16">
        <v>188.07137759349001</v>
      </c>
      <c r="AC16">
        <v>0</v>
      </c>
      <c r="AD16">
        <v>0</v>
      </c>
      <c r="AE16">
        <v>49016.017440000003</v>
      </c>
      <c r="AF16">
        <v>0</v>
      </c>
      <c r="AG16">
        <v>134.00227799999999</v>
      </c>
      <c r="AH16">
        <v>0</v>
      </c>
      <c r="AI16">
        <v>6236.1</v>
      </c>
      <c r="AK16" s="106">
        <v>71014</v>
      </c>
    </row>
    <row r="17" spans="1:37" x14ac:dyDescent="0.25">
      <c r="A17" t="s">
        <v>214</v>
      </c>
      <c r="B17">
        <v>901</v>
      </c>
      <c r="C17">
        <v>3710.6886814883301</v>
      </c>
      <c r="D17">
        <v>2018</v>
      </c>
      <c r="E17">
        <v>18925.965400000001</v>
      </c>
      <c r="F17">
        <v>363.8938</v>
      </c>
      <c r="G17">
        <v>0</v>
      </c>
      <c r="H17">
        <v>565.02359999999999</v>
      </c>
      <c r="I17">
        <v>7439.4773999999998</v>
      </c>
      <c r="J17">
        <v>1547.4205999999999</v>
      </c>
      <c r="K17">
        <v>191.82900000000001</v>
      </c>
      <c r="L17">
        <v>8818.3209999999999</v>
      </c>
      <c r="N17">
        <v>0</v>
      </c>
      <c r="O17">
        <v>11696.918600000001</v>
      </c>
      <c r="P17">
        <v>2131.0457999999999</v>
      </c>
      <c r="Q17">
        <v>3176.2231999999999</v>
      </c>
      <c r="R17">
        <v>1850.8592000000001</v>
      </c>
      <c r="S17">
        <v>72.081199999999995</v>
      </c>
      <c r="T17">
        <v>0</v>
      </c>
      <c r="U17" s="107">
        <v>2021</v>
      </c>
      <c r="V17">
        <v>1.3622264401641</v>
      </c>
      <c r="W17">
        <v>0</v>
      </c>
      <c r="X17">
        <v>0</v>
      </c>
      <c r="Y17">
        <v>0</v>
      </c>
      <c r="Z17">
        <v>0</v>
      </c>
      <c r="AA17">
        <v>135.607</v>
      </c>
      <c r="AB17">
        <v>9.7902096756090007</v>
      </c>
      <c r="AC17">
        <v>0</v>
      </c>
      <c r="AD17">
        <v>0</v>
      </c>
      <c r="AE17">
        <v>0</v>
      </c>
      <c r="AF17">
        <v>0</v>
      </c>
      <c r="AG17">
        <v>0</v>
      </c>
      <c r="AH17">
        <v>0</v>
      </c>
      <c r="AI17">
        <v>1314.3</v>
      </c>
      <c r="AK17" s="106">
        <v>71015</v>
      </c>
    </row>
    <row r="18" spans="1:37" x14ac:dyDescent="0.25">
      <c r="A18" t="s">
        <v>215</v>
      </c>
      <c r="B18">
        <v>1083</v>
      </c>
      <c r="C18">
        <v>1503.6276509951999</v>
      </c>
      <c r="D18">
        <v>2018</v>
      </c>
      <c r="E18">
        <v>18499.2912</v>
      </c>
      <c r="F18">
        <v>1106.7952</v>
      </c>
      <c r="G18">
        <v>0</v>
      </c>
      <c r="H18">
        <v>1845.0462</v>
      </c>
      <c r="I18">
        <v>8328.8664000000008</v>
      </c>
      <c r="J18">
        <v>1412.559</v>
      </c>
      <c r="K18">
        <v>0</v>
      </c>
      <c r="L18">
        <v>5806.0244000000002</v>
      </c>
      <c r="N18">
        <v>0</v>
      </c>
      <c r="O18">
        <v>8246.3217999999997</v>
      </c>
      <c r="P18">
        <v>4278.3680000000004</v>
      </c>
      <c r="Q18">
        <v>4272.5550000000003</v>
      </c>
      <c r="R18">
        <v>1648.5668000000001</v>
      </c>
      <c r="S18">
        <v>53.479599999999998</v>
      </c>
      <c r="T18">
        <v>0</v>
      </c>
      <c r="U18" s="107">
        <v>2021</v>
      </c>
      <c r="V18">
        <v>1.5397916768533</v>
      </c>
      <c r="W18">
        <v>0</v>
      </c>
      <c r="X18">
        <v>0</v>
      </c>
      <c r="Y18">
        <v>0</v>
      </c>
      <c r="Z18">
        <v>0</v>
      </c>
      <c r="AA18">
        <v>31.23</v>
      </c>
      <c r="AB18">
        <v>20.1091499816782</v>
      </c>
      <c r="AC18">
        <v>0</v>
      </c>
      <c r="AD18">
        <v>0</v>
      </c>
      <c r="AE18">
        <v>0</v>
      </c>
      <c r="AF18">
        <v>0</v>
      </c>
      <c r="AG18">
        <v>332.15219999999999</v>
      </c>
      <c r="AH18">
        <v>0</v>
      </c>
      <c r="AI18">
        <v>1167.72</v>
      </c>
      <c r="AK18" s="106">
        <v>71016</v>
      </c>
    </row>
    <row r="19" spans="1:37" x14ac:dyDescent="0.25">
      <c r="A19" t="s">
        <v>216</v>
      </c>
      <c r="B19">
        <v>95</v>
      </c>
      <c r="C19">
        <v>1076.9947679965601</v>
      </c>
      <c r="D19">
        <v>2018</v>
      </c>
      <c r="E19">
        <v>2939.0527999999999</v>
      </c>
      <c r="F19">
        <v>0</v>
      </c>
      <c r="G19">
        <v>0</v>
      </c>
      <c r="H19">
        <v>22.089400000000001</v>
      </c>
      <c r="I19">
        <v>712.67380000000003</v>
      </c>
      <c r="J19">
        <v>934.73040000000003</v>
      </c>
      <c r="K19">
        <v>0</v>
      </c>
      <c r="L19">
        <v>1269.5591999999999</v>
      </c>
      <c r="N19">
        <v>0</v>
      </c>
      <c r="O19">
        <v>2246.1432</v>
      </c>
      <c r="P19">
        <v>0</v>
      </c>
      <c r="Q19">
        <v>365.0564</v>
      </c>
      <c r="R19">
        <v>280.1866</v>
      </c>
      <c r="S19">
        <v>47.666600000000003</v>
      </c>
      <c r="T19">
        <v>0</v>
      </c>
      <c r="U19" s="107">
        <v>2021</v>
      </c>
      <c r="V19">
        <v>0.19570933455299999</v>
      </c>
      <c r="W19">
        <v>0</v>
      </c>
      <c r="X19">
        <v>0</v>
      </c>
      <c r="Y19">
        <v>0</v>
      </c>
      <c r="Z19">
        <v>0</v>
      </c>
      <c r="AA19">
        <v>0</v>
      </c>
      <c r="AB19">
        <v>0.24074182322538601</v>
      </c>
      <c r="AC19">
        <v>0</v>
      </c>
      <c r="AD19">
        <v>0</v>
      </c>
      <c r="AE19">
        <v>0</v>
      </c>
      <c r="AF19">
        <v>0</v>
      </c>
      <c r="AG19">
        <v>0</v>
      </c>
      <c r="AH19">
        <v>0</v>
      </c>
      <c r="AI19">
        <v>202.07</v>
      </c>
      <c r="AK19" s="106">
        <v>71017</v>
      </c>
    </row>
    <row r="20" spans="1:37" x14ac:dyDescent="0.25">
      <c r="A20" t="s">
        <v>217</v>
      </c>
      <c r="B20">
        <v>546</v>
      </c>
      <c r="C20">
        <v>1094.7650314965799</v>
      </c>
      <c r="D20">
        <v>2018</v>
      </c>
      <c r="E20">
        <v>20541.9794</v>
      </c>
      <c r="F20">
        <v>110.447</v>
      </c>
      <c r="G20">
        <v>0</v>
      </c>
      <c r="H20">
        <v>9291.4992000000002</v>
      </c>
      <c r="I20">
        <v>4881.7574000000004</v>
      </c>
      <c r="J20">
        <v>1678.7944</v>
      </c>
      <c r="K20">
        <v>0</v>
      </c>
      <c r="L20">
        <v>4579.4813999999997</v>
      </c>
      <c r="N20">
        <v>0</v>
      </c>
      <c r="O20">
        <v>15353.295599999999</v>
      </c>
      <c r="P20">
        <v>1625.3148000000001</v>
      </c>
      <c r="Q20">
        <v>2191.5010000000002</v>
      </c>
      <c r="R20">
        <v>1113.7708</v>
      </c>
      <c r="S20">
        <v>258.09719999999999</v>
      </c>
      <c r="T20">
        <v>0</v>
      </c>
      <c r="U20" s="107">
        <v>2021</v>
      </c>
      <c r="V20">
        <v>0.81205670054886003</v>
      </c>
      <c r="W20">
        <v>0</v>
      </c>
      <c r="X20">
        <v>0</v>
      </c>
      <c r="Y20">
        <v>0</v>
      </c>
      <c r="Z20">
        <v>0</v>
      </c>
      <c r="AA20">
        <v>27.26</v>
      </c>
      <c r="AB20">
        <v>6.2148237558909898</v>
      </c>
      <c r="AC20">
        <v>0</v>
      </c>
      <c r="AD20">
        <v>0</v>
      </c>
      <c r="AE20">
        <v>0</v>
      </c>
      <c r="AF20">
        <v>0</v>
      </c>
      <c r="AG20">
        <v>0</v>
      </c>
      <c r="AH20">
        <v>0</v>
      </c>
      <c r="AI20">
        <v>792.56</v>
      </c>
      <c r="AK20" s="106">
        <v>71018</v>
      </c>
    </row>
    <row r="21" spans="1:37" x14ac:dyDescent="0.25">
      <c r="A21" t="s">
        <v>218</v>
      </c>
      <c r="B21">
        <v>140</v>
      </c>
      <c r="C21">
        <v>562.36717399814495</v>
      </c>
      <c r="D21">
        <v>2018</v>
      </c>
      <c r="E21">
        <v>3236.6783999999998</v>
      </c>
      <c r="F21">
        <v>225.5444</v>
      </c>
      <c r="G21">
        <v>0</v>
      </c>
      <c r="H21">
        <v>39.528399999999998</v>
      </c>
      <c r="I21">
        <v>1021.9254</v>
      </c>
      <c r="J21">
        <v>246.47120000000001</v>
      </c>
      <c r="K21">
        <v>0</v>
      </c>
      <c r="L21">
        <v>1703.2090000000001</v>
      </c>
      <c r="N21">
        <v>0</v>
      </c>
      <c r="O21">
        <v>2286.8341999999998</v>
      </c>
      <c r="P21">
        <v>0</v>
      </c>
      <c r="Q21">
        <v>595.25120000000004</v>
      </c>
      <c r="R21">
        <v>354.59300000000002</v>
      </c>
      <c r="S21">
        <v>0</v>
      </c>
      <c r="T21">
        <v>0</v>
      </c>
      <c r="U21" s="107">
        <v>2021</v>
      </c>
      <c r="V21">
        <v>0.25041275502809002</v>
      </c>
      <c r="W21">
        <v>0</v>
      </c>
      <c r="X21">
        <v>0</v>
      </c>
      <c r="Y21">
        <v>0</v>
      </c>
      <c r="Z21">
        <v>0</v>
      </c>
      <c r="AA21">
        <v>0</v>
      </c>
      <c r="AB21">
        <v>3.3924445265965901</v>
      </c>
      <c r="AC21">
        <v>0</v>
      </c>
      <c r="AD21">
        <v>0</v>
      </c>
      <c r="AE21">
        <v>0</v>
      </c>
      <c r="AF21">
        <v>0</v>
      </c>
      <c r="AG21">
        <v>0</v>
      </c>
      <c r="AH21">
        <v>0</v>
      </c>
      <c r="AI21">
        <v>250.93</v>
      </c>
      <c r="AK21" s="106">
        <v>71019</v>
      </c>
    </row>
    <row r="22" spans="1:37" x14ac:dyDescent="0.25">
      <c r="A22" t="s">
        <v>219</v>
      </c>
      <c r="B22">
        <v>98</v>
      </c>
      <c r="C22">
        <v>1548.0945634950001</v>
      </c>
      <c r="D22">
        <v>2018</v>
      </c>
      <c r="E22">
        <v>5375.8624</v>
      </c>
      <c r="F22">
        <v>19.764199999999999</v>
      </c>
      <c r="G22">
        <v>0</v>
      </c>
      <c r="H22">
        <v>48.8292</v>
      </c>
      <c r="I22">
        <v>840.5598</v>
      </c>
      <c r="J22">
        <v>730.11279999999999</v>
      </c>
      <c r="K22">
        <v>0</v>
      </c>
      <c r="L22">
        <v>3736.5963999999999</v>
      </c>
      <c r="N22">
        <v>0</v>
      </c>
      <c r="O22">
        <v>4685.2780000000002</v>
      </c>
      <c r="P22">
        <v>0</v>
      </c>
      <c r="Q22">
        <v>333.6662</v>
      </c>
      <c r="R22">
        <v>316.22719999999998</v>
      </c>
      <c r="S22">
        <v>41.8536</v>
      </c>
      <c r="T22">
        <v>0</v>
      </c>
      <c r="U22" s="107">
        <v>2021</v>
      </c>
      <c r="V22">
        <v>0.22275967857588999</v>
      </c>
      <c r="W22">
        <v>0</v>
      </c>
      <c r="X22">
        <v>0</v>
      </c>
      <c r="Y22">
        <v>0</v>
      </c>
      <c r="Z22">
        <v>0</v>
      </c>
      <c r="AA22">
        <v>0</v>
      </c>
      <c r="AB22">
        <v>2.3214585166186099</v>
      </c>
      <c r="AC22">
        <v>0</v>
      </c>
      <c r="AD22">
        <v>0</v>
      </c>
      <c r="AE22">
        <v>0</v>
      </c>
      <c r="AF22">
        <v>0</v>
      </c>
      <c r="AG22">
        <v>0</v>
      </c>
      <c r="AH22">
        <v>0</v>
      </c>
      <c r="AI22">
        <v>223.61</v>
      </c>
      <c r="AK22" s="106">
        <v>71020</v>
      </c>
    </row>
    <row r="23" spans="1:37" x14ac:dyDescent="0.25">
      <c r="A23" t="s">
        <v>220</v>
      </c>
      <c r="B23">
        <v>289</v>
      </c>
      <c r="C23">
        <v>1334.4798884957399</v>
      </c>
      <c r="D23">
        <v>2018</v>
      </c>
      <c r="E23">
        <v>5800.2114000000001</v>
      </c>
      <c r="F23">
        <v>45.3414</v>
      </c>
      <c r="G23">
        <v>0</v>
      </c>
      <c r="H23">
        <v>130.21119999999999</v>
      </c>
      <c r="I23">
        <v>2162.4360000000001</v>
      </c>
      <c r="J23">
        <v>556.8854</v>
      </c>
      <c r="K23">
        <v>0</v>
      </c>
      <c r="L23">
        <v>2905.3373999999999</v>
      </c>
      <c r="N23">
        <v>0</v>
      </c>
      <c r="O23">
        <v>3978.4171999999999</v>
      </c>
      <c r="P23">
        <v>0</v>
      </c>
      <c r="Q23">
        <v>1091.6813999999999</v>
      </c>
      <c r="R23">
        <v>704.53560000000004</v>
      </c>
      <c r="S23">
        <v>25.577200000000001</v>
      </c>
      <c r="T23">
        <v>0</v>
      </c>
      <c r="U23" s="107">
        <v>2021</v>
      </c>
      <c r="V23">
        <v>0.57758685068726301</v>
      </c>
      <c r="W23">
        <v>0</v>
      </c>
      <c r="X23">
        <v>0</v>
      </c>
      <c r="Y23">
        <v>0</v>
      </c>
      <c r="Z23">
        <v>0</v>
      </c>
      <c r="AA23">
        <v>11.96366465</v>
      </c>
      <c r="AB23">
        <v>3.0667693609756101</v>
      </c>
      <c r="AC23">
        <v>0</v>
      </c>
      <c r="AD23">
        <v>0</v>
      </c>
      <c r="AE23">
        <v>0</v>
      </c>
      <c r="AF23">
        <v>0</v>
      </c>
      <c r="AG23">
        <v>79.427700000000002</v>
      </c>
      <c r="AH23">
        <v>0</v>
      </c>
      <c r="AI23">
        <v>505.18</v>
      </c>
      <c r="AK23" s="106">
        <v>71021</v>
      </c>
    </row>
    <row r="24" spans="1:37" x14ac:dyDescent="0.25">
      <c r="A24" t="s">
        <v>221</v>
      </c>
      <c r="B24">
        <v>624</v>
      </c>
      <c r="C24">
        <v>793.89034299742605</v>
      </c>
      <c r="D24">
        <v>2018</v>
      </c>
      <c r="E24">
        <v>42197.729599999999</v>
      </c>
      <c r="F24">
        <v>28768.537</v>
      </c>
      <c r="G24">
        <v>0</v>
      </c>
      <c r="H24">
        <v>1231.1934000000001</v>
      </c>
      <c r="I24">
        <v>5357.2608</v>
      </c>
      <c r="J24">
        <v>469.69040000000001</v>
      </c>
      <c r="K24">
        <v>38.3658</v>
      </c>
      <c r="L24">
        <v>6332.6822000000002</v>
      </c>
      <c r="N24">
        <v>0</v>
      </c>
      <c r="O24">
        <v>8870.6380000000008</v>
      </c>
      <c r="P24">
        <v>16148.513999999999</v>
      </c>
      <c r="Q24">
        <v>15928.7826</v>
      </c>
      <c r="R24">
        <v>1249.7950000000001</v>
      </c>
      <c r="S24">
        <v>0</v>
      </c>
      <c r="T24">
        <v>0</v>
      </c>
      <c r="U24" s="107">
        <v>2021</v>
      </c>
      <c r="V24">
        <v>0.91829962024072997</v>
      </c>
      <c r="W24">
        <v>0</v>
      </c>
      <c r="X24">
        <v>0</v>
      </c>
      <c r="Y24">
        <v>0</v>
      </c>
      <c r="Z24">
        <v>0</v>
      </c>
      <c r="AA24">
        <v>146.85399390000001</v>
      </c>
      <c r="AB24">
        <v>17.726589995179399</v>
      </c>
      <c r="AC24">
        <v>0</v>
      </c>
      <c r="AD24">
        <v>0</v>
      </c>
      <c r="AE24">
        <v>0</v>
      </c>
      <c r="AF24">
        <v>0</v>
      </c>
      <c r="AG24">
        <v>0</v>
      </c>
      <c r="AH24">
        <v>0</v>
      </c>
      <c r="AI24">
        <v>893.59</v>
      </c>
      <c r="AK24" s="106">
        <v>71022</v>
      </c>
    </row>
    <row r="25" spans="1:37" x14ac:dyDescent="0.25">
      <c r="A25" t="s">
        <v>222</v>
      </c>
      <c r="B25">
        <v>965</v>
      </c>
      <c r="C25">
        <v>2700.5572089913098</v>
      </c>
      <c r="D25">
        <v>2018</v>
      </c>
      <c r="E25">
        <v>21503.4496</v>
      </c>
      <c r="F25">
        <v>420.8612</v>
      </c>
      <c r="G25">
        <v>0</v>
      </c>
      <c r="H25">
        <v>1013.7872</v>
      </c>
      <c r="I25">
        <v>6801.21</v>
      </c>
      <c r="J25">
        <v>3815.6532000000002</v>
      </c>
      <c r="K25">
        <v>0</v>
      </c>
      <c r="L25">
        <v>9451.9380000000001</v>
      </c>
      <c r="N25">
        <v>0</v>
      </c>
      <c r="O25">
        <v>13633.8102</v>
      </c>
      <c r="P25">
        <v>0</v>
      </c>
      <c r="Q25">
        <v>5089.8627999999999</v>
      </c>
      <c r="R25">
        <v>2322.8748000000001</v>
      </c>
      <c r="S25">
        <v>456.90179999999998</v>
      </c>
      <c r="T25">
        <v>0</v>
      </c>
      <c r="U25" s="107">
        <v>2021</v>
      </c>
      <c r="V25">
        <v>1.68072134116054</v>
      </c>
      <c r="W25">
        <v>0</v>
      </c>
      <c r="X25">
        <v>0</v>
      </c>
      <c r="Y25">
        <v>0</v>
      </c>
      <c r="Z25">
        <v>0</v>
      </c>
      <c r="AA25">
        <v>27.994</v>
      </c>
      <c r="AB25">
        <v>35.096734049915398</v>
      </c>
      <c r="AC25">
        <v>0</v>
      </c>
      <c r="AD25">
        <v>0</v>
      </c>
      <c r="AE25">
        <v>0</v>
      </c>
      <c r="AF25">
        <v>0</v>
      </c>
      <c r="AG25">
        <v>0</v>
      </c>
      <c r="AH25">
        <v>0</v>
      </c>
      <c r="AI25">
        <v>1652.19</v>
      </c>
      <c r="AK25" s="106">
        <v>71023</v>
      </c>
    </row>
    <row r="26" spans="1:37" x14ac:dyDescent="0.25">
      <c r="A26" t="s">
        <v>223</v>
      </c>
      <c r="B26">
        <v>504</v>
      </c>
      <c r="C26">
        <v>1264.2423264957999</v>
      </c>
      <c r="D26">
        <v>2018</v>
      </c>
      <c r="E26">
        <v>12431.6818</v>
      </c>
      <c r="F26">
        <v>337.154</v>
      </c>
      <c r="G26">
        <v>0</v>
      </c>
      <c r="H26">
        <v>1048.6651999999999</v>
      </c>
      <c r="I26">
        <v>3445.9463999999998</v>
      </c>
      <c r="J26">
        <v>661.51940000000002</v>
      </c>
      <c r="K26">
        <v>0</v>
      </c>
      <c r="L26">
        <v>6938.3968000000004</v>
      </c>
      <c r="N26">
        <v>0</v>
      </c>
      <c r="O26">
        <v>9134.5481999999993</v>
      </c>
      <c r="P26">
        <v>0</v>
      </c>
      <c r="Q26">
        <v>2360.078</v>
      </c>
      <c r="R26">
        <v>912.64099999999996</v>
      </c>
      <c r="S26">
        <v>24.4146</v>
      </c>
      <c r="T26">
        <v>0</v>
      </c>
      <c r="U26" s="107">
        <v>2021</v>
      </c>
      <c r="V26">
        <v>0.67303851952666005</v>
      </c>
      <c r="W26">
        <v>0</v>
      </c>
      <c r="X26">
        <v>0</v>
      </c>
      <c r="Y26">
        <v>0</v>
      </c>
      <c r="Z26">
        <v>0</v>
      </c>
      <c r="AA26">
        <v>306.44200000000001</v>
      </c>
      <c r="AB26">
        <v>7.5675346582485403</v>
      </c>
      <c r="AC26">
        <v>0</v>
      </c>
      <c r="AD26">
        <v>0</v>
      </c>
      <c r="AE26">
        <v>0</v>
      </c>
      <c r="AF26">
        <v>0</v>
      </c>
      <c r="AG26">
        <v>0</v>
      </c>
      <c r="AH26">
        <v>0</v>
      </c>
      <c r="AI26">
        <v>655.08000000000004</v>
      </c>
      <c r="AK26" s="106">
        <v>71024</v>
      </c>
    </row>
    <row r="27" spans="1:37" x14ac:dyDescent="0.25">
      <c r="A27" t="s">
        <v>224</v>
      </c>
      <c r="B27">
        <v>359</v>
      </c>
      <c r="C27">
        <v>2318.8575459926701</v>
      </c>
      <c r="D27">
        <v>2018</v>
      </c>
      <c r="E27">
        <v>23714.714800000002</v>
      </c>
      <c r="F27">
        <v>811.49480000000005</v>
      </c>
      <c r="G27">
        <v>0</v>
      </c>
      <c r="H27">
        <v>467.36520000000002</v>
      </c>
      <c r="I27">
        <v>3036.7112000000002</v>
      </c>
      <c r="J27">
        <v>1581.136</v>
      </c>
      <c r="K27">
        <v>0</v>
      </c>
      <c r="L27">
        <v>17818.007600000001</v>
      </c>
      <c r="N27">
        <v>0</v>
      </c>
      <c r="O27">
        <v>20793.100999999999</v>
      </c>
      <c r="P27">
        <v>0</v>
      </c>
      <c r="Q27">
        <v>1749.713</v>
      </c>
      <c r="R27">
        <v>1128.8846000000001</v>
      </c>
      <c r="S27">
        <v>43.016199999999998</v>
      </c>
      <c r="T27">
        <v>0</v>
      </c>
      <c r="U27" s="107">
        <v>2021</v>
      </c>
      <c r="V27">
        <v>0.81837200167777702</v>
      </c>
      <c r="W27">
        <v>0</v>
      </c>
      <c r="X27">
        <v>0</v>
      </c>
      <c r="Y27">
        <v>0</v>
      </c>
      <c r="Z27">
        <v>0</v>
      </c>
      <c r="AA27">
        <v>31.903105719999999</v>
      </c>
      <c r="AB27">
        <v>6.34356848071769</v>
      </c>
      <c r="AC27">
        <v>0</v>
      </c>
      <c r="AD27">
        <v>0</v>
      </c>
      <c r="AE27">
        <v>0</v>
      </c>
      <c r="AF27">
        <v>0</v>
      </c>
      <c r="AG27">
        <v>0</v>
      </c>
      <c r="AH27">
        <v>0</v>
      </c>
      <c r="AI27">
        <v>813.26</v>
      </c>
      <c r="AK27" s="106">
        <v>71025</v>
      </c>
    </row>
    <row r="28" spans="1:37" x14ac:dyDescent="0.25">
      <c r="A28" t="s">
        <v>225</v>
      </c>
      <c r="B28">
        <v>332</v>
      </c>
      <c r="C28">
        <v>738.63822149769999</v>
      </c>
      <c r="D28">
        <v>2018</v>
      </c>
      <c r="E28">
        <v>73919.270600000003</v>
      </c>
      <c r="F28">
        <v>0</v>
      </c>
      <c r="G28">
        <v>0</v>
      </c>
      <c r="H28">
        <v>154.6258</v>
      </c>
      <c r="I28">
        <v>3186.6866</v>
      </c>
      <c r="J28">
        <v>611.52760000000001</v>
      </c>
      <c r="K28">
        <v>1582.2986000000001</v>
      </c>
      <c r="L28">
        <v>68384.131999999998</v>
      </c>
      <c r="N28">
        <v>0</v>
      </c>
      <c r="O28">
        <v>69166.561799999996</v>
      </c>
      <c r="P28">
        <v>1597.4123999999999</v>
      </c>
      <c r="Q28">
        <v>2622.8256000000001</v>
      </c>
      <c r="R28">
        <v>473.1782</v>
      </c>
      <c r="S28">
        <v>59.2926</v>
      </c>
      <c r="T28">
        <v>0</v>
      </c>
      <c r="U28" s="107">
        <v>2021</v>
      </c>
      <c r="V28">
        <v>0.33989830463387599</v>
      </c>
      <c r="W28">
        <v>0</v>
      </c>
      <c r="X28">
        <v>0</v>
      </c>
      <c r="Y28">
        <v>0</v>
      </c>
      <c r="Z28">
        <v>0</v>
      </c>
      <c r="AA28">
        <v>136.30944109999999</v>
      </c>
      <c r="AB28">
        <v>0.79703543475507199</v>
      </c>
      <c r="AC28">
        <v>0</v>
      </c>
      <c r="AD28">
        <v>0</v>
      </c>
      <c r="AE28">
        <v>0</v>
      </c>
      <c r="AF28">
        <v>0</v>
      </c>
      <c r="AG28">
        <v>0</v>
      </c>
      <c r="AH28">
        <v>0</v>
      </c>
      <c r="AI28">
        <v>337.06</v>
      </c>
      <c r="AK28" s="106">
        <v>71026</v>
      </c>
    </row>
    <row r="29" spans="1:37" x14ac:dyDescent="0.25">
      <c r="A29" t="s">
        <v>226</v>
      </c>
      <c r="B29">
        <v>730</v>
      </c>
      <c r="C29">
        <v>1045.48142349668</v>
      </c>
      <c r="D29">
        <v>2018</v>
      </c>
      <c r="E29">
        <v>23585.6662</v>
      </c>
      <c r="F29">
        <v>346.45479999999998</v>
      </c>
      <c r="G29">
        <v>0</v>
      </c>
      <c r="H29">
        <v>1311.4128000000001</v>
      </c>
      <c r="I29">
        <v>5461.8948</v>
      </c>
      <c r="J29">
        <v>599.90160000000003</v>
      </c>
      <c r="K29">
        <v>0</v>
      </c>
      <c r="L29">
        <v>15866.002200000001</v>
      </c>
      <c r="N29">
        <v>0</v>
      </c>
      <c r="O29">
        <v>17592.463199999998</v>
      </c>
      <c r="P29">
        <v>2497.2647999999999</v>
      </c>
      <c r="Q29">
        <v>2385.6552000000001</v>
      </c>
      <c r="R29">
        <v>1087.0309999999999</v>
      </c>
      <c r="S29">
        <v>23.251999999999999</v>
      </c>
      <c r="T29">
        <v>0</v>
      </c>
      <c r="U29" s="107">
        <v>2021</v>
      </c>
      <c r="V29">
        <v>0.79728688335797304</v>
      </c>
      <c r="W29">
        <v>0</v>
      </c>
      <c r="X29">
        <v>0</v>
      </c>
      <c r="Y29">
        <v>0</v>
      </c>
      <c r="Z29">
        <v>0</v>
      </c>
      <c r="AA29">
        <v>31.903105719999999</v>
      </c>
      <c r="AB29">
        <v>5.1627708324425301</v>
      </c>
      <c r="AC29">
        <v>0</v>
      </c>
      <c r="AD29">
        <v>0</v>
      </c>
      <c r="AE29">
        <v>0</v>
      </c>
      <c r="AF29">
        <v>0</v>
      </c>
      <c r="AG29">
        <v>0</v>
      </c>
      <c r="AH29">
        <v>0</v>
      </c>
      <c r="AI29">
        <v>775.99</v>
      </c>
      <c r="AK29" s="106">
        <v>71027</v>
      </c>
    </row>
    <row r="30" spans="1:37" x14ac:dyDescent="0.25">
      <c r="A30" t="s">
        <v>227</v>
      </c>
      <c r="B30">
        <v>104</v>
      </c>
      <c r="C30">
        <v>889.81533799717795</v>
      </c>
      <c r="D30">
        <v>2018</v>
      </c>
      <c r="E30">
        <v>3168.085</v>
      </c>
      <c r="F30">
        <v>0</v>
      </c>
      <c r="G30">
        <v>0</v>
      </c>
      <c r="H30">
        <v>22.089400000000001</v>
      </c>
      <c r="I30">
        <v>883.57600000000002</v>
      </c>
      <c r="J30">
        <v>489.45460000000003</v>
      </c>
      <c r="K30">
        <v>0</v>
      </c>
      <c r="L30">
        <v>1772.9649999999999</v>
      </c>
      <c r="N30">
        <v>0</v>
      </c>
      <c r="O30">
        <v>2390.3056000000001</v>
      </c>
      <c r="P30">
        <v>0</v>
      </c>
      <c r="Q30">
        <v>422.02379999999999</v>
      </c>
      <c r="R30">
        <v>294.13780000000003</v>
      </c>
      <c r="S30">
        <v>61.617800000000003</v>
      </c>
      <c r="T30">
        <v>0</v>
      </c>
      <c r="U30" s="107">
        <v>2021</v>
      </c>
      <c r="V30">
        <v>0.212319625346503</v>
      </c>
      <c r="W30">
        <v>0</v>
      </c>
      <c r="X30">
        <v>0</v>
      </c>
      <c r="Y30">
        <v>0</v>
      </c>
      <c r="Z30">
        <v>0</v>
      </c>
      <c r="AA30">
        <v>3.9878882149999999</v>
      </c>
      <c r="AB30">
        <v>3.0894809321171501</v>
      </c>
      <c r="AC30">
        <v>0</v>
      </c>
      <c r="AD30">
        <v>0</v>
      </c>
      <c r="AE30">
        <v>0</v>
      </c>
      <c r="AF30">
        <v>0</v>
      </c>
      <c r="AG30">
        <v>0</v>
      </c>
      <c r="AH30">
        <v>0</v>
      </c>
      <c r="AI30">
        <v>208.7</v>
      </c>
      <c r="AK30" s="106">
        <v>71028</v>
      </c>
    </row>
    <row r="31" spans="1:37" x14ac:dyDescent="0.25">
      <c r="A31" t="s">
        <v>228</v>
      </c>
      <c r="B31">
        <v>294</v>
      </c>
      <c r="C31">
        <v>721.94430249766106</v>
      </c>
      <c r="D31">
        <v>2018</v>
      </c>
      <c r="E31">
        <v>5821.1382000000003</v>
      </c>
      <c r="F31">
        <v>82.544600000000003</v>
      </c>
      <c r="G31">
        <v>0</v>
      </c>
      <c r="H31">
        <v>359.24340000000001</v>
      </c>
      <c r="I31">
        <v>2418.2080000000001</v>
      </c>
      <c r="J31">
        <v>675.47059999999999</v>
      </c>
      <c r="K31">
        <v>0</v>
      </c>
      <c r="L31">
        <v>2285.6716000000001</v>
      </c>
      <c r="N31">
        <v>0</v>
      </c>
      <c r="O31">
        <v>3711.0192000000002</v>
      </c>
      <c r="P31">
        <v>0</v>
      </c>
      <c r="Q31">
        <v>1240.4942000000001</v>
      </c>
      <c r="R31">
        <v>716.16160000000002</v>
      </c>
      <c r="S31">
        <v>153.4632</v>
      </c>
      <c r="T31">
        <v>0</v>
      </c>
      <c r="U31" s="107">
        <v>2021</v>
      </c>
      <c r="V31">
        <v>0.539263293723106</v>
      </c>
      <c r="W31">
        <v>0</v>
      </c>
      <c r="X31">
        <v>0</v>
      </c>
      <c r="Y31">
        <v>0</v>
      </c>
      <c r="Z31">
        <v>0</v>
      </c>
      <c r="AA31">
        <v>30.861000000000001</v>
      </c>
      <c r="AB31">
        <v>0.80067595824404703</v>
      </c>
      <c r="AC31">
        <v>0</v>
      </c>
      <c r="AD31">
        <v>0</v>
      </c>
      <c r="AE31">
        <v>0</v>
      </c>
      <c r="AF31">
        <v>0</v>
      </c>
      <c r="AG31">
        <v>0</v>
      </c>
      <c r="AH31">
        <v>0</v>
      </c>
      <c r="AI31">
        <v>507.67</v>
      </c>
      <c r="AK31" s="106">
        <v>71029</v>
      </c>
    </row>
    <row r="32" spans="1:37" x14ac:dyDescent="0.25">
      <c r="A32" t="s">
        <v>229</v>
      </c>
      <c r="B32">
        <v>201</v>
      </c>
      <c r="C32">
        <v>724.81968349772603</v>
      </c>
      <c r="D32">
        <v>2018</v>
      </c>
      <c r="E32">
        <v>5259.6023999999998</v>
      </c>
      <c r="F32">
        <v>90.6828</v>
      </c>
      <c r="G32">
        <v>0</v>
      </c>
      <c r="H32">
        <v>445.2758</v>
      </c>
      <c r="I32">
        <v>1293.9738</v>
      </c>
      <c r="J32">
        <v>254.60939999999999</v>
      </c>
      <c r="K32">
        <v>0</v>
      </c>
      <c r="L32">
        <v>3175.0605999999998</v>
      </c>
      <c r="N32">
        <v>0</v>
      </c>
      <c r="O32">
        <v>3949.3521999999998</v>
      </c>
      <c r="P32">
        <v>0</v>
      </c>
      <c r="Q32">
        <v>891.71420000000001</v>
      </c>
      <c r="R32">
        <v>406.91</v>
      </c>
      <c r="S32">
        <v>12.788600000000001</v>
      </c>
      <c r="T32">
        <v>0</v>
      </c>
      <c r="U32" s="107">
        <v>2021</v>
      </c>
      <c r="V32">
        <v>1.44511311182973</v>
      </c>
      <c r="W32">
        <v>0</v>
      </c>
      <c r="X32">
        <v>0</v>
      </c>
      <c r="Y32">
        <v>0</v>
      </c>
      <c r="Z32">
        <v>0</v>
      </c>
      <c r="AA32">
        <v>7.9757764309999999</v>
      </c>
      <c r="AB32">
        <v>0.31024797522486702</v>
      </c>
      <c r="AC32">
        <v>0</v>
      </c>
      <c r="AD32">
        <v>0</v>
      </c>
      <c r="AE32">
        <v>0</v>
      </c>
      <c r="AF32">
        <v>0</v>
      </c>
      <c r="AG32">
        <v>1155.3119999999999</v>
      </c>
      <c r="AH32">
        <v>0</v>
      </c>
      <c r="AI32">
        <v>293.17</v>
      </c>
      <c r="AK32" s="106">
        <v>71030</v>
      </c>
    </row>
    <row r="33" spans="1:37" x14ac:dyDescent="0.25">
      <c r="A33" t="s">
        <v>230</v>
      </c>
      <c r="B33">
        <v>59</v>
      </c>
      <c r="C33">
        <v>559.12477899819999</v>
      </c>
      <c r="D33">
        <v>2018</v>
      </c>
      <c r="E33">
        <v>3984.2302</v>
      </c>
      <c r="F33">
        <v>0</v>
      </c>
      <c r="G33">
        <v>0</v>
      </c>
      <c r="H33">
        <v>2558.8825999999999</v>
      </c>
      <c r="I33">
        <v>520.84479999999996</v>
      </c>
      <c r="J33">
        <v>265.07279999999997</v>
      </c>
      <c r="K33">
        <v>84.869799999999998</v>
      </c>
      <c r="L33">
        <v>554.56020000000001</v>
      </c>
      <c r="N33">
        <v>0</v>
      </c>
      <c r="O33">
        <v>3249.4670000000001</v>
      </c>
      <c r="P33">
        <v>0</v>
      </c>
      <c r="Q33">
        <v>478.99119999999999</v>
      </c>
      <c r="R33">
        <v>255.77199999999999</v>
      </c>
      <c r="S33">
        <v>0</v>
      </c>
      <c r="T33">
        <v>0</v>
      </c>
      <c r="U33" s="107">
        <v>2021</v>
      </c>
      <c r="V33">
        <v>0.18585512656865999</v>
      </c>
      <c r="W33">
        <v>0</v>
      </c>
      <c r="X33">
        <v>0</v>
      </c>
      <c r="Y33">
        <v>0</v>
      </c>
      <c r="Z33">
        <v>0</v>
      </c>
      <c r="AA33">
        <v>0</v>
      </c>
      <c r="AB33">
        <v>7.7534252411381797</v>
      </c>
      <c r="AC33">
        <v>0</v>
      </c>
      <c r="AD33">
        <v>0</v>
      </c>
      <c r="AE33">
        <v>0</v>
      </c>
      <c r="AF33">
        <v>0</v>
      </c>
      <c r="AG33">
        <v>0</v>
      </c>
      <c r="AH33">
        <v>0</v>
      </c>
      <c r="AI33">
        <v>181.37</v>
      </c>
      <c r="AK33" s="106">
        <v>71031</v>
      </c>
    </row>
    <row r="34" spans="1:37" x14ac:dyDescent="0.25">
      <c r="A34" t="s">
        <v>231</v>
      </c>
      <c r="B34">
        <v>697</v>
      </c>
      <c r="C34">
        <v>549.70836949826401</v>
      </c>
      <c r="D34">
        <v>2018</v>
      </c>
      <c r="E34">
        <v>10844.7328</v>
      </c>
      <c r="F34">
        <v>413.88560000000001</v>
      </c>
      <c r="G34">
        <v>0</v>
      </c>
      <c r="H34">
        <v>504.5684</v>
      </c>
      <c r="I34">
        <v>5432.8298000000004</v>
      </c>
      <c r="J34">
        <v>427.83679999999998</v>
      </c>
      <c r="K34">
        <v>0</v>
      </c>
      <c r="L34">
        <v>4065.6122</v>
      </c>
      <c r="N34">
        <v>0</v>
      </c>
      <c r="O34">
        <v>6338.4952000000003</v>
      </c>
      <c r="P34">
        <v>964.95799999999997</v>
      </c>
      <c r="Q34">
        <v>2487.9639999999999</v>
      </c>
      <c r="R34">
        <v>1035.8766000000001</v>
      </c>
      <c r="S34">
        <v>17.439</v>
      </c>
      <c r="T34">
        <v>0</v>
      </c>
      <c r="U34" s="107">
        <v>2021</v>
      </c>
      <c r="V34">
        <v>0.74637183118329598</v>
      </c>
      <c r="W34">
        <v>0</v>
      </c>
      <c r="X34">
        <v>0</v>
      </c>
      <c r="Y34">
        <v>0</v>
      </c>
      <c r="Z34">
        <v>0</v>
      </c>
      <c r="AA34">
        <v>20.260999999999999</v>
      </c>
      <c r="AB34">
        <v>15.900393892997499</v>
      </c>
      <c r="AC34">
        <v>0</v>
      </c>
      <c r="AD34">
        <v>0</v>
      </c>
      <c r="AE34">
        <v>0</v>
      </c>
      <c r="AF34">
        <v>0</v>
      </c>
      <c r="AG34">
        <v>0</v>
      </c>
      <c r="AH34">
        <v>0</v>
      </c>
      <c r="AI34">
        <v>734.58</v>
      </c>
      <c r="AK34" s="106">
        <v>71032</v>
      </c>
    </row>
    <row r="35" spans="1:37" x14ac:dyDescent="0.25">
      <c r="A35" t="s">
        <v>232</v>
      </c>
      <c r="B35">
        <v>869</v>
      </c>
      <c r="C35">
        <v>884.638357997193</v>
      </c>
      <c r="D35">
        <v>2018</v>
      </c>
      <c r="E35">
        <v>13009.494000000001</v>
      </c>
      <c r="F35">
        <v>385.98320000000001</v>
      </c>
      <c r="G35">
        <v>0</v>
      </c>
      <c r="H35">
        <v>674.30799999999999</v>
      </c>
      <c r="I35">
        <v>6144.3410000000003</v>
      </c>
      <c r="J35">
        <v>587.11300000000006</v>
      </c>
      <c r="K35">
        <v>2.3252000000000002</v>
      </c>
      <c r="L35">
        <v>5215.4236000000001</v>
      </c>
      <c r="N35">
        <v>0</v>
      </c>
      <c r="O35">
        <v>6532.6494000000002</v>
      </c>
      <c r="P35">
        <v>2585.6224000000002</v>
      </c>
      <c r="Q35">
        <v>2694.9068000000002</v>
      </c>
      <c r="R35">
        <v>1076.5676000000001</v>
      </c>
      <c r="S35">
        <v>118.5852</v>
      </c>
      <c r="T35">
        <v>0</v>
      </c>
      <c r="U35" s="107">
        <v>2021</v>
      </c>
      <c r="V35">
        <v>0.80986874105228501</v>
      </c>
      <c r="W35">
        <v>0</v>
      </c>
      <c r="X35">
        <v>0</v>
      </c>
      <c r="Y35">
        <v>0</v>
      </c>
      <c r="Z35">
        <v>0</v>
      </c>
      <c r="AA35">
        <v>46.895000000000003</v>
      </c>
      <c r="AB35">
        <v>8.7095634135030799</v>
      </c>
      <c r="AC35">
        <v>0</v>
      </c>
      <c r="AD35">
        <v>0</v>
      </c>
      <c r="AE35">
        <v>0</v>
      </c>
      <c r="AF35">
        <v>0</v>
      </c>
      <c r="AG35">
        <v>0</v>
      </c>
      <c r="AH35">
        <v>0</v>
      </c>
      <c r="AI35">
        <v>765.23</v>
      </c>
      <c r="AK35" s="106">
        <v>71033</v>
      </c>
    </row>
    <row r="36" spans="1:37" x14ac:dyDescent="0.25">
      <c r="A36" t="s">
        <v>233</v>
      </c>
      <c r="B36">
        <v>334</v>
      </c>
      <c r="C36">
        <v>1122.3093764963901</v>
      </c>
      <c r="D36">
        <v>2018</v>
      </c>
      <c r="E36">
        <v>6204.7961999999998</v>
      </c>
      <c r="F36">
        <v>136.02420000000001</v>
      </c>
      <c r="G36">
        <v>0</v>
      </c>
      <c r="H36">
        <v>234.84520000000001</v>
      </c>
      <c r="I36">
        <v>2919.2885999999999</v>
      </c>
      <c r="J36">
        <v>405.74740000000003</v>
      </c>
      <c r="K36">
        <v>0</v>
      </c>
      <c r="L36">
        <v>2508.8908000000001</v>
      </c>
      <c r="N36">
        <v>0</v>
      </c>
      <c r="O36">
        <v>3940.0513999999998</v>
      </c>
      <c r="P36">
        <v>90.6828</v>
      </c>
      <c r="Q36">
        <v>1523.0060000000001</v>
      </c>
      <c r="R36">
        <v>635.94219999999996</v>
      </c>
      <c r="S36">
        <v>15.113799999999999</v>
      </c>
      <c r="T36">
        <v>0</v>
      </c>
      <c r="U36" s="107">
        <v>2021</v>
      </c>
      <c r="V36">
        <v>0.48361715779426701</v>
      </c>
      <c r="W36">
        <v>0</v>
      </c>
      <c r="X36">
        <v>0</v>
      </c>
      <c r="Y36">
        <v>0</v>
      </c>
      <c r="Z36">
        <v>0</v>
      </c>
      <c r="AA36">
        <v>4060.6281060000001</v>
      </c>
      <c r="AB36">
        <v>15.047877966919501</v>
      </c>
      <c r="AC36">
        <v>0</v>
      </c>
      <c r="AD36">
        <v>0</v>
      </c>
      <c r="AE36">
        <v>0</v>
      </c>
      <c r="AF36">
        <v>0</v>
      </c>
      <c r="AG36">
        <v>0</v>
      </c>
      <c r="AH36">
        <v>0</v>
      </c>
      <c r="AI36">
        <v>453.01</v>
      </c>
      <c r="AK36" s="106">
        <v>71034</v>
      </c>
    </row>
    <row r="37" spans="1:37" x14ac:dyDescent="0.25">
      <c r="A37" t="s">
        <v>234</v>
      </c>
      <c r="B37">
        <v>204</v>
      </c>
      <c r="C37">
        <v>497.91241499848002</v>
      </c>
      <c r="D37">
        <v>2018</v>
      </c>
      <c r="E37">
        <v>4399.2784000000001</v>
      </c>
      <c r="F37">
        <v>18.601600000000001</v>
      </c>
      <c r="G37">
        <v>0</v>
      </c>
      <c r="H37">
        <v>43.016199999999998</v>
      </c>
      <c r="I37">
        <v>1533.4694</v>
      </c>
      <c r="J37">
        <v>669.6576</v>
      </c>
      <c r="K37">
        <v>0</v>
      </c>
      <c r="L37">
        <v>2134.5336000000002</v>
      </c>
      <c r="N37">
        <v>0</v>
      </c>
      <c r="O37">
        <v>3199.4751999999999</v>
      </c>
      <c r="P37">
        <v>0</v>
      </c>
      <c r="Q37">
        <v>703.37300000000005</v>
      </c>
      <c r="R37">
        <v>465.04</v>
      </c>
      <c r="S37">
        <v>31.3902</v>
      </c>
      <c r="T37">
        <v>0</v>
      </c>
      <c r="U37" s="107">
        <v>2021</v>
      </c>
      <c r="V37">
        <v>0.33786496314539899</v>
      </c>
      <c r="W37">
        <v>0</v>
      </c>
      <c r="X37">
        <v>0</v>
      </c>
      <c r="Y37">
        <v>0</v>
      </c>
      <c r="Z37">
        <v>0</v>
      </c>
      <c r="AA37">
        <v>11.96366465</v>
      </c>
      <c r="AB37">
        <v>0.53659457778765696</v>
      </c>
      <c r="AC37">
        <v>0</v>
      </c>
      <c r="AD37">
        <v>0</v>
      </c>
      <c r="AE37">
        <v>0</v>
      </c>
      <c r="AF37">
        <v>0</v>
      </c>
      <c r="AG37">
        <v>0</v>
      </c>
      <c r="AH37">
        <v>0</v>
      </c>
      <c r="AI37">
        <v>329.61</v>
      </c>
      <c r="AK37" s="106">
        <v>71035</v>
      </c>
    </row>
    <row r="38" spans="1:37" x14ac:dyDescent="0.25">
      <c r="A38" t="s">
        <v>235</v>
      </c>
      <c r="B38">
        <v>70</v>
      </c>
      <c r="C38">
        <v>315.89501199893101</v>
      </c>
      <c r="D38">
        <v>2018</v>
      </c>
      <c r="E38">
        <v>1757.8512000000001</v>
      </c>
      <c r="F38">
        <v>12.788600000000001</v>
      </c>
      <c r="G38">
        <v>0</v>
      </c>
      <c r="H38">
        <v>0</v>
      </c>
      <c r="I38">
        <v>758.01520000000005</v>
      </c>
      <c r="J38">
        <v>26.739799999999999</v>
      </c>
      <c r="K38">
        <v>0</v>
      </c>
      <c r="L38">
        <v>960.30759999999998</v>
      </c>
      <c r="N38">
        <v>0</v>
      </c>
      <c r="O38">
        <v>1145.1610000000001</v>
      </c>
      <c r="P38">
        <v>0</v>
      </c>
      <c r="Q38">
        <v>331.34100000000001</v>
      </c>
      <c r="R38">
        <v>281.3492</v>
      </c>
      <c r="S38">
        <v>0</v>
      </c>
      <c r="T38">
        <v>0</v>
      </c>
      <c r="U38" s="107">
        <v>2021</v>
      </c>
      <c r="V38">
        <v>0.19689334159788</v>
      </c>
      <c r="W38">
        <v>0</v>
      </c>
      <c r="X38">
        <v>0</v>
      </c>
      <c r="Y38">
        <v>0</v>
      </c>
      <c r="Z38">
        <v>0</v>
      </c>
      <c r="AA38">
        <v>0</v>
      </c>
      <c r="AB38">
        <v>0.201579337082817</v>
      </c>
      <c r="AC38">
        <v>0</v>
      </c>
      <c r="AD38">
        <v>0</v>
      </c>
      <c r="AE38">
        <v>0</v>
      </c>
      <c r="AF38">
        <v>0</v>
      </c>
      <c r="AG38">
        <v>0</v>
      </c>
      <c r="AH38">
        <v>0</v>
      </c>
      <c r="AI38">
        <v>200.42</v>
      </c>
      <c r="AK38" s="106">
        <v>71036</v>
      </c>
    </row>
    <row r="39" spans="1:37" x14ac:dyDescent="0.25">
      <c r="A39" t="s">
        <v>236</v>
      </c>
      <c r="B39">
        <v>83</v>
      </c>
      <c r="C39">
        <v>477.77278349844897</v>
      </c>
      <c r="D39">
        <v>2018</v>
      </c>
      <c r="E39">
        <v>2699.5572000000002</v>
      </c>
      <c r="F39">
        <v>90.6828</v>
      </c>
      <c r="G39">
        <v>0</v>
      </c>
      <c r="H39">
        <v>36.040599999999998</v>
      </c>
      <c r="I39">
        <v>897.52719999999999</v>
      </c>
      <c r="J39">
        <v>549.90980000000002</v>
      </c>
      <c r="K39">
        <v>0</v>
      </c>
      <c r="L39">
        <v>1125.3968</v>
      </c>
      <c r="N39">
        <v>0</v>
      </c>
      <c r="O39">
        <v>1798.5422000000001</v>
      </c>
      <c r="P39">
        <v>0</v>
      </c>
      <c r="Q39">
        <v>419.6986</v>
      </c>
      <c r="R39">
        <v>425.51159999999999</v>
      </c>
      <c r="S39">
        <v>55.8048</v>
      </c>
      <c r="T39">
        <v>0</v>
      </c>
      <c r="U39" s="107">
        <v>2021</v>
      </c>
      <c r="V39">
        <v>0.29712062359406</v>
      </c>
      <c r="W39">
        <v>0</v>
      </c>
      <c r="X39">
        <v>0</v>
      </c>
      <c r="Y39">
        <v>0</v>
      </c>
      <c r="Z39">
        <v>0</v>
      </c>
      <c r="AA39">
        <v>3.9878882149999999</v>
      </c>
      <c r="AB39">
        <v>0.25314935904228902</v>
      </c>
      <c r="AC39">
        <v>0</v>
      </c>
      <c r="AD39">
        <v>0</v>
      </c>
      <c r="AE39">
        <v>0</v>
      </c>
      <c r="AF39">
        <v>0</v>
      </c>
      <c r="AG39">
        <v>0</v>
      </c>
      <c r="AH39">
        <v>0</v>
      </c>
      <c r="AI39">
        <v>303.94</v>
      </c>
      <c r="AK39" s="106">
        <v>71037</v>
      </c>
    </row>
    <row r="40" spans="1:37" x14ac:dyDescent="0.25">
      <c r="A40" t="s">
        <v>237</v>
      </c>
      <c r="B40">
        <v>469</v>
      </c>
      <c r="C40">
        <v>2173.3552149931402</v>
      </c>
      <c r="D40">
        <v>2018</v>
      </c>
      <c r="E40">
        <v>13144.355600000001</v>
      </c>
      <c r="F40">
        <v>191.82900000000001</v>
      </c>
      <c r="G40">
        <v>0</v>
      </c>
      <c r="H40">
        <v>427.83679999999998</v>
      </c>
      <c r="I40">
        <v>3132.0444000000002</v>
      </c>
      <c r="J40">
        <v>1710.1846</v>
      </c>
      <c r="K40">
        <v>323.20280000000002</v>
      </c>
      <c r="L40">
        <v>7359.2579999999998</v>
      </c>
      <c r="N40">
        <v>0</v>
      </c>
      <c r="O40">
        <v>10415.733399999999</v>
      </c>
      <c r="P40">
        <v>0</v>
      </c>
      <c r="Q40">
        <v>1869.4608000000001</v>
      </c>
      <c r="R40">
        <v>821.95820000000003</v>
      </c>
      <c r="S40">
        <v>37.203200000000002</v>
      </c>
      <c r="T40">
        <v>0</v>
      </c>
      <c r="U40" s="107">
        <v>2021</v>
      </c>
      <c r="V40">
        <v>0.61840900479086702</v>
      </c>
      <c r="W40">
        <v>0</v>
      </c>
      <c r="X40">
        <v>0</v>
      </c>
      <c r="Y40">
        <v>0</v>
      </c>
      <c r="Z40">
        <v>0</v>
      </c>
      <c r="AA40">
        <v>44.802999999999997</v>
      </c>
      <c r="AB40">
        <v>20.552368029157101</v>
      </c>
      <c r="AC40">
        <v>0</v>
      </c>
      <c r="AD40">
        <v>0</v>
      </c>
      <c r="AE40">
        <v>0</v>
      </c>
      <c r="AF40">
        <v>0</v>
      </c>
      <c r="AG40">
        <v>0</v>
      </c>
      <c r="AH40">
        <v>0</v>
      </c>
      <c r="AI40">
        <v>592.14</v>
      </c>
      <c r="AK40" s="106">
        <v>71038</v>
      </c>
    </row>
    <row r="41" spans="1:37" x14ac:dyDescent="0.25">
      <c r="A41" t="s">
        <v>238</v>
      </c>
      <c r="B41">
        <v>181</v>
      </c>
      <c r="C41">
        <v>1160.68821849646</v>
      </c>
      <c r="D41">
        <v>2018</v>
      </c>
      <c r="E41">
        <v>3929.5880000000002</v>
      </c>
      <c r="F41">
        <v>0</v>
      </c>
      <c r="G41">
        <v>0</v>
      </c>
      <c r="H41">
        <v>80.219399999999993</v>
      </c>
      <c r="I41">
        <v>1479.9898000000001</v>
      </c>
      <c r="J41">
        <v>447.601</v>
      </c>
      <c r="K41">
        <v>0</v>
      </c>
      <c r="L41">
        <v>1921.7778000000001</v>
      </c>
      <c r="N41">
        <v>0</v>
      </c>
      <c r="O41">
        <v>2715.8335999999999</v>
      </c>
      <c r="P41">
        <v>0</v>
      </c>
      <c r="Q41">
        <v>738.25099999999998</v>
      </c>
      <c r="R41">
        <v>455.73919999999998</v>
      </c>
      <c r="S41">
        <v>19.764199999999999</v>
      </c>
      <c r="T41">
        <v>0</v>
      </c>
      <c r="U41" s="107">
        <v>2021</v>
      </c>
      <c r="V41">
        <v>0.43817252976108301</v>
      </c>
      <c r="W41">
        <v>0</v>
      </c>
      <c r="X41">
        <v>0</v>
      </c>
      <c r="Y41">
        <v>0</v>
      </c>
      <c r="Z41">
        <v>0</v>
      </c>
      <c r="AA41">
        <v>3.9878882149999999</v>
      </c>
      <c r="AB41">
        <v>4.4836660541676601</v>
      </c>
      <c r="AC41">
        <v>0</v>
      </c>
      <c r="AD41">
        <v>0</v>
      </c>
      <c r="AE41">
        <v>0</v>
      </c>
      <c r="AF41">
        <v>0</v>
      </c>
      <c r="AG41">
        <v>0</v>
      </c>
      <c r="AH41">
        <v>0</v>
      </c>
      <c r="AI41">
        <v>322.99</v>
      </c>
      <c r="AK41" s="106">
        <v>71039</v>
      </c>
    </row>
    <row r="42" spans="1:37" x14ac:dyDescent="0.25">
      <c r="A42" t="s">
        <v>239</v>
      </c>
      <c r="B42">
        <v>6044</v>
      </c>
      <c r="C42">
        <v>4013.5051969870101</v>
      </c>
      <c r="D42">
        <v>2018</v>
      </c>
      <c r="E42">
        <v>290833.69079999998</v>
      </c>
      <c r="F42">
        <v>162562.8702</v>
      </c>
      <c r="G42">
        <v>0</v>
      </c>
      <c r="H42">
        <v>20078.101999999999</v>
      </c>
      <c r="I42">
        <v>44312.499000000003</v>
      </c>
      <c r="J42">
        <v>2536.7932000000001</v>
      </c>
      <c r="K42">
        <v>1071.9172000000001</v>
      </c>
      <c r="L42">
        <v>60271.5092</v>
      </c>
      <c r="N42">
        <v>0</v>
      </c>
      <c r="O42">
        <v>71618.485199999996</v>
      </c>
      <c r="P42">
        <v>89391.151400000002</v>
      </c>
      <c r="Q42">
        <v>123396.03879999999</v>
      </c>
      <c r="R42">
        <v>6309.4301999999998</v>
      </c>
      <c r="S42">
        <v>118.5852</v>
      </c>
      <c r="T42">
        <v>0</v>
      </c>
      <c r="U42" s="107">
        <v>2021</v>
      </c>
      <c r="V42">
        <v>4.7124475984686196</v>
      </c>
      <c r="W42">
        <v>0</v>
      </c>
      <c r="X42">
        <v>0</v>
      </c>
      <c r="Y42">
        <v>0</v>
      </c>
      <c r="Z42">
        <v>0</v>
      </c>
      <c r="AA42">
        <v>182.137</v>
      </c>
      <c r="AB42">
        <v>80.140838644653797</v>
      </c>
      <c r="AC42">
        <v>0</v>
      </c>
      <c r="AD42">
        <v>0</v>
      </c>
      <c r="AE42">
        <v>0</v>
      </c>
      <c r="AF42">
        <v>0</v>
      </c>
      <c r="AG42">
        <v>108.264708</v>
      </c>
      <c r="AH42">
        <v>0</v>
      </c>
      <c r="AI42">
        <v>4486.18</v>
      </c>
      <c r="AK42" s="106">
        <v>71040</v>
      </c>
    </row>
    <row r="43" spans="1:37" x14ac:dyDescent="0.25">
      <c r="A43" t="s">
        <v>240</v>
      </c>
      <c r="B43">
        <v>189</v>
      </c>
      <c r="C43">
        <v>268.02057349917698</v>
      </c>
      <c r="D43">
        <v>2018</v>
      </c>
      <c r="E43">
        <v>3225.0524</v>
      </c>
      <c r="F43">
        <v>67.430800000000005</v>
      </c>
      <c r="G43">
        <v>0</v>
      </c>
      <c r="H43">
        <v>476.666</v>
      </c>
      <c r="I43">
        <v>902.17759999999998</v>
      </c>
      <c r="J43">
        <v>89.520200000000003</v>
      </c>
      <c r="K43">
        <v>0</v>
      </c>
      <c r="L43">
        <v>1689.2578000000001</v>
      </c>
      <c r="N43">
        <v>0</v>
      </c>
      <c r="O43">
        <v>2341.4764</v>
      </c>
      <c r="P43">
        <v>0</v>
      </c>
      <c r="Q43">
        <v>641.75519999999995</v>
      </c>
      <c r="R43">
        <v>241.82079999999999</v>
      </c>
      <c r="S43">
        <v>0</v>
      </c>
      <c r="T43">
        <v>0</v>
      </c>
      <c r="U43" s="107">
        <v>2021</v>
      </c>
      <c r="V43">
        <v>1.0808913399646001</v>
      </c>
      <c r="W43">
        <v>0</v>
      </c>
      <c r="X43">
        <v>0</v>
      </c>
      <c r="Y43">
        <v>0</v>
      </c>
      <c r="Z43">
        <v>0</v>
      </c>
      <c r="AA43">
        <v>0</v>
      </c>
      <c r="AB43">
        <v>0.27151897761718502</v>
      </c>
      <c r="AC43">
        <v>0</v>
      </c>
      <c r="AD43">
        <v>0</v>
      </c>
      <c r="AE43">
        <v>0</v>
      </c>
      <c r="AF43">
        <v>0</v>
      </c>
      <c r="AG43">
        <v>911.54700000000003</v>
      </c>
      <c r="AH43">
        <v>0</v>
      </c>
      <c r="AI43">
        <v>170.6</v>
      </c>
      <c r="AK43" s="106">
        <v>71041</v>
      </c>
    </row>
    <row r="44" spans="1:37" x14ac:dyDescent="0.25">
      <c r="A44" t="s">
        <v>241</v>
      </c>
      <c r="B44">
        <v>312</v>
      </c>
      <c r="C44">
        <v>1200.8857279961401</v>
      </c>
      <c r="D44">
        <v>2018</v>
      </c>
      <c r="E44">
        <v>8857.8493999999992</v>
      </c>
      <c r="F44">
        <v>0</v>
      </c>
      <c r="G44">
        <v>0</v>
      </c>
      <c r="H44">
        <v>1568.3474000000001</v>
      </c>
      <c r="I44">
        <v>2441.46</v>
      </c>
      <c r="J44">
        <v>791.73059999999998</v>
      </c>
      <c r="K44">
        <v>2083.3791999999999</v>
      </c>
      <c r="L44">
        <v>1972.9322</v>
      </c>
      <c r="N44">
        <v>0</v>
      </c>
      <c r="O44">
        <v>3084.3778000000002</v>
      </c>
      <c r="P44">
        <v>1700.8838000000001</v>
      </c>
      <c r="Q44">
        <v>3429.67</v>
      </c>
      <c r="R44">
        <v>615.0154</v>
      </c>
      <c r="S44">
        <v>27.9024</v>
      </c>
      <c r="T44">
        <v>0</v>
      </c>
      <c r="U44">
        <v>2021</v>
      </c>
      <c r="V44">
        <v>0.44192200168243001</v>
      </c>
      <c r="W44">
        <v>0</v>
      </c>
      <c r="X44">
        <v>0</v>
      </c>
      <c r="Y44">
        <v>0</v>
      </c>
      <c r="Z44">
        <v>0</v>
      </c>
      <c r="AA44">
        <v>3.9878882149999999</v>
      </c>
      <c r="AB44">
        <v>13.0904813325589</v>
      </c>
      <c r="AC44">
        <v>0</v>
      </c>
      <c r="AD44">
        <v>0</v>
      </c>
      <c r="AE44">
        <v>0</v>
      </c>
      <c r="AF44">
        <v>0</v>
      </c>
      <c r="AG44">
        <v>0</v>
      </c>
      <c r="AH44">
        <v>0</v>
      </c>
      <c r="AI44">
        <v>435.62</v>
      </c>
      <c r="AK44" s="106">
        <v>71042</v>
      </c>
    </row>
    <row r="45" spans="1:37" x14ac:dyDescent="0.25">
      <c r="A45" t="s">
        <v>242</v>
      </c>
      <c r="B45">
        <v>84</v>
      </c>
      <c r="C45">
        <v>225.273057499407</v>
      </c>
      <c r="D45">
        <v>2018</v>
      </c>
      <c r="E45">
        <v>2360.078</v>
      </c>
      <c r="F45">
        <v>0</v>
      </c>
      <c r="G45">
        <v>0</v>
      </c>
      <c r="H45">
        <v>58.13</v>
      </c>
      <c r="I45">
        <v>864.97439999999995</v>
      </c>
      <c r="J45">
        <v>196.4794</v>
      </c>
      <c r="K45">
        <v>2.3252000000000002</v>
      </c>
      <c r="L45">
        <v>1238.1690000000001</v>
      </c>
      <c r="N45">
        <v>0</v>
      </c>
      <c r="O45">
        <v>1510.2174</v>
      </c>
      <c r="P45">
        <v>485.96679999999998</v>
      </c>
      <c r="Q45">
        <v>183.6908</v>
      </c>
      <c r="R45">
        <v>163.92660000000001</v>
      </c>
      <c r="S45">
        <v>16.276399999999999</v>
      </c>
      <c r="T45">
        <v>0</v>
      </c>
      <c r="U45">
        <v>2021</v>
      </c>
      <c r="V45">
        <v>0.11489870359623</v>
      </c>
      <c r="W45">
        <v>0</v>
      </c>
      <c r="X45">
        <v>0</v>
      </c>
      <c r="Y45">
        <v>0</v>
      </c>
      <c r="Z45">
        <v>0</v>
      </c>
      <c r="AA45">
        <v>0</v>
      </c>
      <c r="AB45">
        <v>0.24844551290154501</v>
      </c>
      <c r="AC45">
        <v>0</v>
      </c>
      <c r="AD45">
        <v>0</v>
      </c>
      <c r="AE45">
        <v>0</v>
      </c>
      <c r="AF45">
        <v>0</v>
      </c>
      <c r="AG45">
        <v>0</v>
      </c>
      <c r="AH45">
        <v>0</v>
      </c>
      <c r="AI45">
        <v>115.94</v>
      </c>
      <c r="AK45" s="106">
        <v>71043</v>
      </c>
    </row>
    <row r="46" spans="1:37" x14ac:dyDescent="0.25">
      <c r="A46" t="s">
        <v>243</v>
      </c>
      <c r="B46">
        <v>290</v>
      </c>
      <c r="C46">
        <v>1862.94898799423</v>
      </c>
      <c r="D46">
        <v>2018</v>
      </c>
      <c r="E46">
        <v>8317.2404000000006</v>
      </c>
      <c r="F46">
        <v>1390.4695999999999</v>
      </c>
      <c r="G46">
        <v>0</v>
      </c>
      <c r="H46">
        <v>86.032399999999996</v>
      </c>
      <c r="I46">
        <v>2654.2157999999999</v>
      </c>
      <c r="J46">
        <v>1856.6722</v>
      </c>
      <c r="K46">
        <v>0</v>
      </c>
      <c r="L46">
        <v>2329.8503999999998</v>
      </c>
      <c r="N46">
        <v>0</v>
      </c>
      <c r="O46">
        <v>4294.6444000000001</v>
      </c>
      <c r="P46">
        <v>0</v>
      </c>
      <c r="Q46">
        <v>1750.8756000000001</v>
      </c>
      <c r="R46">
        <v>1905.5014000000001</v>
      </c>
      <c r="S46">
        <v>366.21899999999999</v>
      </c>
      <c r="T46">
        <v>0</v>
      </c>
      <c r="U46">
        <v>2021</v>
      </c>
      <c r="V46">
        <v>2.2433608117906298</v>
      </c>
      <c r="W46">
        <v>0</v>
      </c>
      <c r="X46">
        <v>0</v>
      </c>
      <c r="Y46">
        <v>0</v>
      </c>
      <c r="Z46">
        <v>0</v>
      </c>
      <c r="AA46">
        <v>254.69432929999999</v>
      </c>
      <c r="AB46">
        <v>0.83864609743449803</v>
      </c>
      <c r="AC46">
        <v>0</v>
      </c>
      <c r="AD46">
        <v>0</v>
      </c>
      <c r="AE46">
        <v>0</v>
      </c>
      <c r="AF46">
        <v>0</v>
      </c>
      <c r="AG46">
        <v>349.0641</v>
      </c>
      <c r="AH46">
        <v>0</v>
      </c>
      <c r="AI46">
        <v>649.28</v>
      </c>
      <c r="AK46" s="106">
        <v>71044</v>
      </c>
    </row>
    <row r="47" spans="1:37" x14ac:dyDescent="0.25">
      <c r="A47" t="s">
        <v>244</v>
      </c>
      <c r="B47">
        <v>178</v>
      </c>
      <c r="C47">
        <v>1017.3584234969099</v>
      </c>
      <c r="D47">
        <v>2018</v>
      </c>
      <c r="E47">
        <v>4160.9453999999996</v>
      </c>
      <c r="F47">
        <v>305.7638</v>
      </c>
      <c r="G47">
        <v>0</v>
      </c>
      <c r="H47">
        <v>37.203200000000002</v>
      </c>
      <c r="I47">
        <v>1368.3802000000001</v>
      </c>
      <c r="J47">
        <v>1092.8440000000001</v>
      </c>
      <c r="K47">
        <v>0</v>
      </c>
      <c r="L47">
        <v>1356.7542000000001</v>
      </c>
      <c r="N47">
        <v>0</v>
      </c>
      <c r="O47">
        <v>2804.1912000000002</v>
      </c>
      <c r="P47">
        <v>0</v>
      </c>
      <c r="Q47">
        <v>691.74699999999996</v>
      </c>
      <c r="R47">
        <v>519.68219999999997</v>
      </c>
      <c r="S47">
        <v>145.32499999999999</v>
      </c>
      <c r="T47">
        <v>0</v>
      </c>
      <c r="U47">
        <v>2021</v>
      </c>
      <c r="V47">
        <v>0.36888356831396302</v>
      </c>
      <c r="W47">
        <v>0</v>
      </c>
      <c r="X47">
        <v>0</v>
      </c>
      <c r="Y47">
        <v>0</v>
      </c>
      <c r="Z47">
        <v>0</v>
      </c>
      <c r="AA47">
        <v>371.4256646</v>
      </c>
      <c r="AB47">
        <v>2.4931730983312401</v>
      </c>
      <c r="AC47">
        <v>0</v>
      </c>
      <c r="AD47">
        <v>0</v>
      </c>
      <c r="AE47">
        <v>0</v>
      </c>
      <c r="AF47">
        <v>0</v>
      </c>
      <c r="AG47">
        <v>0</v>
      </c>
      <c r="AH47">
        <v>0</v>
      </c>
      <c r="AI47">
        <v>368.53</v>
      </c>
      <c r="AK47" s="106">
        <v>71045</v>
      </c>
    </row>
    <row r="48" spans="1:37" x14ac:dyDescent="0.25">
      <c r="A48" t="s">
        <v>245</v>
      </c>
      <c r="B48">
        <v>93</v>
      </c>
      <c r="C48">
        <v>1389.9463194956099</v>
      </c>
      <c r="D48">
        <v>2018</v>
      </c>
      <c r="E48">
        <v>5917.634</v>
      </c>
      <c r="F48">
        <v>0</v>
      </c>
      <c r="G48">
        <v>0</v>
      </c>
      <c r="H48">
        <v>401.09699999999998</v>
      </c>
      <c r="I48">
        <v>496.43020000000001</v>
      </c>
      <c r="J48">
        <v>1124.2342000000001</v>
      </c>
      <c r="K48">
        <v>0</v>
      </c>
      <c r="L48">
        <v>3895.8726000000001</v>
      </c>
      <c r="N48">
        <v>0</v>
      </c>
      <c r="O48">
        <v>4891.0582000000004</v>
      </c>
      <c r="P48">
        <v>0</v>
      </c>
      <c r="Q48">
        <v>760.34040000000005</v>
      </c>
      <c r="R48">
        <v>229.03219999999999</v>
      </c>
      <c r="S48">
        <v>37.203200000000002</v>
      </c>
      <c r="T48">
        <v>0</v>
      </c>
      <c r="U48">
        <v>2021</v>
      </c>
      <c r="V48">
        <v>0.22365562996187599</v>
      </c>
      <c r="W48">
        <v>0</v>
      </c>
      <c r="X48">
        <v>0</v>
      </c>
      <c r="Y48">
        <v>0</v>
      </c>
      <c r="Z48">
        <v>0</v>
      </c>
      <c r="AA48">
        <v>56.620776429999999</v>
      </c>
      <c r="AB48">
        <v>0.220230548759527</v>
      </c>
      <c r="AC48">
        <v>0</v>
      </c>
      <c r="AD48">
        <v>0</v>
      </c>
      <c r="AE48">
        <v>0</v>
      </c>
      <c r="AF48">
        <v>0</v>
      </c>
      <c r="AG48">
        <v>0</v>
      </c>
      <c r="AH48">
        <v>0</v>
      </c>
      <c r="AI48">
        <v>161.49</v>
      </c>
      <c r="AK48" s="106">
        <v>71046</v>
      </c>
    </row>
    <row r="49" spans="1:37" x14ac:dyDescent="0.25">
      <c r="A49" t="s">
        <v>246</v>
      </c>
      <c r="B49">
        <v>4684</v>
      </c>
      <c r="C49">
        <v>5588.0530144822897</v>
      </c>
      <c r="D49">
        <v>2018</v>
      </c>
      <c r="E49">
        <v>172698.41699999999</v>
      </c>
      <c r="F49">
        <v>62826.904000000002</v>
      </c>
      <c r="G49">
        <v>0</v>
      </c>
      <c r="H49">
        <v>29260.316800000001</v>
      </c>
      <c r="I49">
        <v>37524.077599999997</v>
      </c>
      <c r="J49">
        <v>3192.4996000000001</v>
      </c>
      <c r="K49">
        <v>0</v>
      </c>
      <c r="L49">
        <v>39894.618999999999</v>
      </c>
      <c r="N49">
        <v>0</v>
      </c>
      <c r="O49">
        <v>50873.050799999997</v>
      </c>
      <c r="P49">
        <v>51404.358999999997</v>
      </c>
      <c r="Q49">
        <v>64618.470600000001</v>
      </c>
      <c r="R49">
        <v>5439.8054000000002</v>
      </c>
      <c r="S49">
        <v>361.5686</v>
      </c>
      <c r="T49">
        <v>0</v>
      </c>
      <c r="U49">
        <v>2021</v>
      </c>
      <c r="V49">
        <v>4.0294432699743803</v>
      </c>
      <c r="W49">
        <v>0</v>
      </c>
      <c r="X49">
        <v>0</v>
      </c>
      <c r="Y49">
        <v>0</v>
      </c>
      <c r="Z49">
        <v>0</v>
      </c>
      <c r="AA49">
        <v>301.279</v>
      </c>
      <c r="AB49">
        <v>45.326283145856401</v>
      </c>
      <c r="AC49">
        <v>0</v>
      </c>
      <c r="AD49">
        <v>0</v>
      </c>
      <c r="AE49">
        <v>0</v>
      </c>
      <c r="AF49">
        <v>0</v>
      </c>
      <c r="AG49">
        <v>1100.2608</v>
      </c>
      <c r="AH49">
        <v>0</v>
      </c>
      <c r="AI49">
        <v>3877.48</v>
      </c>
      <c r="AK49" s="106">
        <v>71047</v>
      </c>
    </row>
    <row r="50" spans="1:37" x14ac:dyDescent="0.25">
      <c r="A50" t="s">
        <v>247</v>
      </c>
      <c r="B50">
        <v>175</v>
      </c>
      <c r="C50">
        <v>1142.01314349634</v>
      </c>
      <c r="D50">
        <v>2018</v>
      </c>
      <c r="E50">
        <v>3683.1167999999998</v>
      </c>
      <c r="F50">
        <v>98.820999999999998</v>
      </c>
      <c r="G50">
        <v>0</v>
      </c>
      <c r="H50">
        <v>99.983599999999996</v>
      </c>
      <c r="I50">
        <v>1516.0304000000001</v>
      </c>
      <c r="J50">
        <v>655.70640000000003</v>
      </c>
      <c r="K50">
        <v>0</v>
      </c>
      <c r="L50">
        <v>1312.5753999999999</v>
      </c>
      <c r="N50">
        <v>0</v>
      </c>
      <c r="O50">
        <v>2435.6469999999999</v>
      </c>
      <c r="P50">
        <v>0</v>
      </c>
      <c r="Q50">
        <v>677.79579999999999</v>
      </c>
      <c r="R50">
        <v>526.65779999999995</v>
      </c>
      <c r="S50">
        <v>43.016199999999998</v>
      </c>
      <c r="T50">
        <v>0</v>
      </c>
      <c r="U50">
        <v>2021</v>
      </c>
      <c r="V50">
        <v>0.38605365514708101</v>
      </c>
      <c r="W50">
        <v>0</v>
      </c>
      <c r="X50">
        <v>0</v>
      </c>
      <c r="Y50">
        <v>0</v>
      </c>
      <c r="Z50">
        <v>0</v>
      </c>
      <c r="AA50">
        <v>23.927329289999999</v>
      </c>
      <c r="AB50">
        <v>2.1553963834839198</v>
      </c>
      <c r="AC50">
        <v>0</v>
      </c>
      <c r="AD50">
        <v>0</v>
      </c>
      <c r="AE50">
        <v>0</v>
      </c>
      <c r="AF50">
        <v>0</v>
      </c>
      <c r="AG50">
        <v>0</v>
      </c>
      <c r="AH50">
        <v>0</v>
      </c>
      <c r="AI50">
        <v>372.68</v>
      </c>
      <c r="AK50" s="106">
        <v>71048</v>
      </c>
    </row>
    <row r="51" spans="1:37" x14ac:dyDescent="0.25">
      <c r="A51" t="s">
        <v>248</v>
      </c>
      <c r="B51">
        <v>349</v>
      </c>
      <c r="C51">
        <v>1182.78677249616</v>
      </c>
      <c r="D51">
        <v>2018</v>
      </c>
      <c r="E51">
        <v>6094.3491999999997</v>
      </c>
      <c r="F51">
        <v>145.32499999999999</v>
      </c>
      <c r="G51">
        <v>0</v>
      </c>
      <c r="H51">
        <v>339.47919999999999</v>
      </c>
      <c r="I51">
        <v>2164.7611999999999</v>
      </c>
      <c r="J51">
        <v>799.86879999999996</v>
      </c>
      <c r="K51">
        <v>0</v>
      </c>
      <c r="L51">
        <v>2644.915</v>
      </c>
      <c r="N51">
        <v>0</v>
      </c>
      <c r="O51">
        <v>4166.7583999999997</v>
      </c>
      <c r="P51">
        <v>0</v>
      </c>
      <c r="Q51">
        <v>1253.2828</v>
      </c>
      <c r="R51">
        <v>667.33240000000001</v>
      </c>
      <c r="S51">
        <v>6.9756</v>
      </c>
      <c r="T51">
        <v>0</v>
      </c>
      <c r="U51">
        <v>2021</v>
      </c>
      <c r="V51">
        <v>0.47830649643814599</v>
      </c>
      <c r="W51">
        <v>0</v>
      </c>
      <c r="X51">
        <v>0</v>
      </c>
      <c r="Y51">
        <v>0</v>
      </c>
      <c r="Z51">
        <v>0</v>
      </c>
      <c r="AA51">
        <v>15.95155286</v>
      </c>
      <c r="AB51">
        <v>4.634098435826</v>
      </c>
      <c r="AC51">
        <v>0</v>
      </c>
      <c r="AD51">
        <v>0</v>
      </c>
      <c r="AE51">
        <v>0</v>
      </c>
      <c r="AF51">
        <v>0</v>
      </c>
      <c r="AG51">
        <v>0</v>
      </c>
      <c r="AH51">
        <v>0</v>
      </c>
      <c r="AI51">
        <v>472.88</v>
      </c>
      <c r="AK51" s="106">
        <v>71050</v>
      </c>
    </row>
    <row r="52" spans="1:37" x14ac:dyDescent="0.25">
      <c r="A52" t="s">
        <v>249</v>
      </c>
      <c r="B52">
        <v>127</v>
      </c>
      <c r="C52">
        <v>364.15167549876202</v>
      </c>
      <c r="D52">
        <v>2018</v>
      </c>
      <c r="E52">
        <v>2477.5005999999998</v>
      </c>
      <c r="F52">
        <v>65.105599999999995</v>
      </c>
      <c r="G52">
        <v>0</v>
      </c>
      <c r="H52">
        <v>292.97519999999997</v>
      </c>
      <c r="I52">
        <v>1081.2180000000001</v>
      </c>
      <c r="J52">
        <v>344.12959999999998</v>
      </c>
      <c r="K52">
        <v>0</v>
      </c>
      <c r="L52">
        <v>694.07219999999995</v>
      </c>
      <c r="N52">
        <v>0</v>
      </c>
      <c r="O52">
        <v>1290.4860000000001</v>
      </c>
      <c r="P52">
        <v>0</v>
      </c>
      <c r="Q52">
        <v>926.59220000000005</v>
      </c>
      <c r="R52">
        <v>260.42239999999998</v>
      </c>
      <c r="S52">
        <v>0</v>
      </c>
      <c r="T52">
        <v>0</v>
      </c>
      <c r="U52">
        <v>2021</v>
      </c>
      <c r="V52">
        <v>0.19431118879513601</v>
      </c>
      <c r="W52">
        <v>0</v>
      </c>
      <c r="X52">
        <v>0</v>
      </c>
      <c r="Y52">
        <v>0</v>
      </c>
      <c r="Z52">
        <v>0</v>
      </c>
      <c r="AA52">
        <v>11.96366465</v>
      </c>
      <c r="AB52">
        <v>4.0676953641953704</v>
      </c>
      <c r="AC52">
        <v>0</v>
      </c>
      <c r="AD52">
        <v>0</v>
      </c>
      <c r="AE52">
        <v>0</v>
      </c>
      <c r="AF52">
        <v>0</v>
      </c>
      <c r="AG52">
        <v>0</v>
      </c>
      <c r="AH52">
        <v>0</v>
      </c>
      <c r="AI52">
        <v>185.51</v>
      </c>
      <c r="AK52" s="106">
        <v>71051</v>
      </c>
    </row>
    <row r="53" spans="1:37" x14ac:dyDescent="0.25">
      <c r="A53" t="s">
        <v>250</v>
      </c>
      <c r="B53">
        <v>729</v>
      </c>
      <c r="C53">
        <v>1699.00018649459</v>
      </c>
      <c r="D53">
        <v>2018</v>
      </c>
      <c r="E53">
        <v>68834.058199999999</v>
      </c>
      <c r="F53">
        <v>0</v>
      </c>
      <c r="G53">
        <v>0</v>
      </c>
      <c r="H53">
        <v>759.17780000000005</v>
      </c>
      <c r="I53">
        <v>6066.4467999999997</v>
      </c>
      <c r="J53">
        <v>1209.104</v>
      </c>
      <c r="K53">
        <v>1660.1928</v>
      </c>
      <c r="L53">
        <v>59139.1368</v>
      </c>
      <c r="N53">
        <v>0</v>
      </c>
      <c r="O53">
        <v>61832.881000000001</v>
      </c>
      <c r="P53">
        <v>961.47019999999998</v>
      </c>
      <c r="Q53">
        <v>4165.5958000000001</v>
      </c>
      <c r="R53">
        <v>1617.1766</v>
      </c>
      <c r="S53">
        <v>255.77199999999999</v>
      </c>
      <c r="T53">
        <v>0</v>
      </c>
      <c r="U53">
        <v>2021</v>
      </c>
      <c r="V53">
        <v>1.3891047772955301</v>
      </c>
      <c r="W53">
        <v>0</v>
      </c>
      <c r="X53">
        <v>0</v>
      </c>
      <c r="Y53">
        <v>0</v>
      </c>
      <c r="Z53">
        <v>0</v>
      </c>
      <c r="AA53">
        <v>2726.6590000000001</v>
      </c>
      <c r="AB53">
        <v>18.784446690149899</v>
      </c>
      <c r="AC53">
        <v>0</v>
      </c>
      <c r="AD53">
        <v>0</v>
      </c>
      <c r="AE53">
        <v>0</v>
      </c>
      <c r="AF53">
        <v>0</v>
      </c>
      <c r="AG53">
        <v>0</v>
      </c>
      <c r="AH53">
        <v>0</v>
      </c>
      <c r="AI53">
        <v>1158.6099999999999</v>
      </c>
      <c r="AK53" s="106">
        <v>71052</v>
      </c>
    </row>
    <row r="54" spans="1:37" x14ac:dyDescent="0.25">
      <c r="A54" t="s">
        <v>251</v>
      </c>
      <c r="B54">
        <v>696</v>
      </c>
      <c r="C54">
        <v>1483.84556299525</v>
      </c>
      <c r="D54">
        <v>2018</v>
      </c>
      <c r="E54">
        <v>11129.569799999999</v>
      </c>
      <c r="F54">
        <v>51.154400000000003</v>
      </c>
      <c r="G54">
        <v>0</v>
      </c>
      <c r="H54">
        <v>234.84520000000001</v>
      </c>
      <c r="I54">
        <v>5581.6426000000001</v>
      </c>
      <c r="J54">
        <v>1045.1774</v>
      </c>
      <c r="K54">
        <v>2.3252000000000002</v>
      </c>
      <c r="L54">
        <v>4214.4250000000002</v>
      </c>
      <c r="N54">
        <v>0</v>
      </c>
      <c r="O54">
        <v>5745.5691999999999</v>
      </c>
      <c r="P54">
        <v>1809.0056</v>
      </c>
      <c r="Q54">
        <v>2178.7123999999999</v>
      </c>
      <c r="R54">
        <v>1174.2260000000001</v>
      </c>
      <c r="S54">
        <v>220.89400000000001</v>
      </c>
      <c r="T54">
        <v>0</v>
      </c>
      <c r="U54">
        <v>2021</v>
      </c>
      <c r="V54">
        <v>0.85253390072292101</v>
      </c>
      <c r="W54">
        <v>0</v>
      </c>
      <c r="X54">
        <v>0</v>
      </c>
      <c r="Y54">
        <v>0</v>
      </c>
      <c r="Z54">
        <v>0</v>
      </c>
      <c r="AA54">
        <v>31.903105719999999</v>
      </c>
      <c r="AB54">
        <v>17.305709214839499</v>
      </c>
      <c r="AC54">
        <v>0</v>
      </c>
      <c r="AD54">
        <v>0</v>
      </c>
      <c r="AE54">
        <v>0</v>
      </c>
      <c r="AF54">
        <v>0</v>
      </c>
      <c r="AG54">
        <v>0</v>
      </c>
      <c r="AH54">
        <v>0</v>
      </c>
      <c r="AI54">
        <v>839.76</v>
      </c>
      <c r="AK54" s="106">
        <v>71054</v>
      </c>
    </row>
    <row r="55" spans="1:37" x14ac:dyDescent="0.25">
      <c r="A55" t="s">
        <v>252</v>
      </c>
      <c r="B55">
        <v>2350</v>
      </c>
      <c r="C55">
        <v>2466.61691449211</v>
      </c>
      <c r="D55">
        <v>2018</v>
      </c>
      <c r="E55">
        <v>79964.790599999993</v>
      </c>
      <c r="F55">
        <v>18213.2916</v>
      </c>
      <c r="G55">
        <v>0</v>
      </c>
      <c r="H55">
        <v>15591.6286</v>
      </c>
      <c r="I55">
        <v>19728.1594</v>
      </c>
      <c r="J55">
        <v>3278.5320000000002</v>
      </c>
      <c r="K55">
        <v>0</v>
      </c>
      <c r="L55">
        <v>23153.179</v>
      </c>
      <c r="N55">
        <v>0</v>
      </c>
      <c r="O55">
        <v>34144.399400000002</v>
      </c>
      <c r="P55">
        <v>15049.857</v>
      </c>
      <c r="Q55">
        <v>26374.743600000002</v>
      </c>
      <c r="R55">
        <v>3912.1489999999999</v>
      </c>
      <c r="S55">
        <v>483.64159999999998</v>
      </c>
      <c r="T55">
        <v>0</v>
      </c>
      <c r="U55">
        <v>2021</v>
      </c>
      <c r="V55">
        <v>2.9535918543866</v>
      </c>
      <c r="W55">
        <v>0</v>
      </c>
      <c r="X55">
        <v>0</v>
      </c>
      <c r="Y55">
        <v>0</v>
      </c>
      <c r="Z55">
        <v>0</v>
      </c>
      <c r="AA55">
        <v>220.38200000000001</v>
      </c>
      <c r="AB55">
        <v>28.994402788960301</v>
      </c>
      <c r="AC55">
        <v>0</v>
      </c>
      <c r="AD55">
        <v>0</v>
      </c>
      <c r="AE55">
        <v>0</v>
      </c>
      <c r="AF55">
        <v>0</v>
      </c>
      <c r="AG55">
        <v>0</v>
      </c>
      <c r="AH55">
        <v>0</v>
      </c>
      <c r="AI55">
        <v>2800.86</v>
      </c>
      <c r="AK55" s="106">
        <v>71056</v>
      </c>
    </row>
    <row r="56" spans="1:37" x14ac:dyDescent="0.25">
      <c r="A56" t="s">
        <v>253</v>
      </c>
      <c r="B56">
        <v>125</v>
      </c>
      <c r="C56">
        <v>995.88982999685902</v>
      </c>
      <c r="D56">
        <v>2018</v>
      </c>
      <c r="E56">
        <v>8870.6380000000008</v>
      </c>
      <c r="F56">
        <v>4836.4160000000002</v>
      </c>
      <c r="G56">
        <v>0</v>
      </c>
      <c r="H56">
        <v>22.089400000000001</v>
      </c>
      <c r="I56">
        <v>789.40539999999999</v>
      </c>
      <c r="J56">
        <v>768.47860000000003</v>
      </c>
      <c r="K56">
        <v>0</v>
      </c>
      <c r="L56">
        <v>2454.2485999999999</v>
      </c>
      <c r="N56">
        <v>0</v>
      </c>
      <c r="O56">
        <v>3593.5965999999999</v>
      </c>
      <c r="P56">
        <v>90.6828</v>
      </c>
      <c r="Q56">
        <v>4820.1396000000004</v>
      </c>
      <c r="R56">
        <v>324.36540000000002</v>
      </c>
      <c r="S56">
        <v>41.8536</v>
      </c>
      <c r="T56">
        <v>0</v>
      </c>
      <c r="U56">
        <v>2021</v>
      </c>
      <c r="V56">
        <v>0.25299428018456299</v>
      </c>
      <c r="W56">
        <v>0</v>
      </c>
      <c r="X56">
        <v>0</v>
      </c>
      <c r="Y56">
        <v>0</v>
      </c>
      <c r="Z56">
        <v>0</v>
      </c>
      <c r="AA56">
        <v>137.18877639999999</v>
      </c>
      <c r="AB56">
        <v>2.5639303356007801</v>
      </c>
      <c r="AC56">
        <v>0</v>
      </c>
      <c r="AD56">
        <v>0</v>
      </c>
      <c r="AE56">
        <v>0</v>
      </c>
      <c r="AF56">
        <v>0</v>
      </c>
      <c r="AG56">
        <v>20.106629999999999</v>
      </c>
      <c r="AH56">
        <v>0</v>
      </c>
      <c r="AI56">
        <v>229.4</v>
      </c>
      <c r="AK56" s="106">
        <v>71057</v>
      </c>
    </row>
    <row r="57" spans="1:37" x14ac:dyDescent="0.25">
      <c r="A57" t="s">
        <v>254</v>
      </c>
      <c r="B57">
        <v>186</v>
      </c>
      <c r="C57">
        <v>1008.82104599683</v>
      </c>
      <c r="D57">
        <v>2018</v>
      </c>
      <c r="E57">
        <v>5022.4319999999998</v>
      </c>
      <c r="F57">
        <v>0</v>
      </c>
      <c r="G57">
        <v>0</v>
      </c>
      <c r="H57">
        <v>67.430800000000005</v>
      </c>
      <c r="I57">
        <v>1748.5504000000001</v>
      </c>
      <c r="J57">
        <v>1305.5998</v>
      </c>
      <c r="K57">
        <v>0</v>
      </c>
      <c r="L57">
        <v>1900.8510000000001</v>
      </c>
      <c r="N57">
        <v>0</v>
      </c>
      <c r="O57">
        <v>3484.3121999999998</v>
      </c>
      <c r="P57">
        <v>0</v>
      </c>
      <c r="Q57">
        <v>806.84439999999995</v>
      </c>
      <c r="R57">
        <v>510.38139999999999</v>
      </c>
      <c r="S57">
        <v>219.73140000000001</v>
      </c>
      <c r="T57">
        <v>0</v>
      </c>
      <c r="U57">
        <v>2021</v>
      </c>
      <c r="V57">
        <v>0.35980653918768002</v>
      </c>
      <c r="W57">
        <v>0</v>
      </c>
      <c r="X57">
        <v>0</v>
      </c>
      <c r="Y57">
        <v>0</v>
      </c>
      <c r="Z57">
        <v>0</v>
      </c>
      <c r="AA57">
        <v>19.939441080000002</v>
      </c>
      <c r="AB57">
        <v>4.00725698819251</v>
      </c>
      <c r="AC57">
        <v>0</v>
      </c>
      <c r="AD57">
        <v>0</v>
      </c>
      <c r="AE57">
        <v>0</v>
      </c>
      <c r="AF57">
        <v>0</v>
      </c>
      <c r="AG57">
        <v>0</v>
      </c>
      <c r="AH57">
        <v>0</v>
      </c>
      <c r="AI57">
        <v>361.08</v>
      </c>
      <c r="AK57" s="106">
        <v>71058</v>
      </c>
    </row>
    <row r="58" spans="1:37" x14ac:dyDescent="0.25">
      <c r="A58" t="s">
        <v>255</v>
      </c>
      <c r="B58">
        <v>3535</v>
      </c>
      <c r="C58">
        <v>2890.8869974907302</v>
      </c>
      <c r="D58">
        <v>2018</v>
      </c>
      <c r="E58">
        <v>67660.9948</v>
      </c>
      <c r="F58">
        <v>962.63279999999997</v>
      </c>
      <c r="G58">
        <v>0</v>
      </c>
      <c r="H58">
        <v>11756.2112</v>
      </c>
      <c r="I58">
        <v>30016.006799999999</v>
      </c>
      <c r="J58">
        <v>1772.9649999999999</v>
      </c>
      <c r="K58">
        <v>5510.7240000000002</v>
      </c>
      <c r="L58">
        <v>17642.455000000002</v>
      </c>
      <c r="N58">
        <v>0</v>
      </c>
      <c r="O58">
        <v>22666.049599999998</v>
      </c>
      <c r="P58">
        <v>20517.5648</v>
      </c>
      <c r="Q58">
        <v>21002.368999999999</v>
      </c>
      <c r="R58">
        <v>3408.7431999999999</v>
      </c>
      <c r="S58">
        <v>67.430800000000005</v>
      </c>
      <c r="T58">
        <v>0</v>
      </c>
      <c r="U58">
        <v>2021</v>
      </c>
      <c r="V58">
        <v>2.7232635133660601</v>
      </c>
      <c r="W58">
        <v>0</v>
      </c>
      <c r="X58">
        <v>0</v>
      </c>
      <c r="Y58">
        <v>0</v>
      </c>
      <c r="Z58">
        <v>0</v>
      </c>
      <c r="AA58">
        <v>374.55399999999997</v>
      </c>
      <c r="AB58">
        <v>36.534090215755</v>
      </c>
      <c r="AC58">
        <v>0</v>
      </c>
      <c r="AD58">
        <v>0</v>
      </c>
      <c r="AE58">
        <v>0</v>
      </c>
      <c r="AF58">
        <v>0</v>
      </c>
      <c r="AG58">
        <v>0</v>
      </c>
      <c r="AH58">
        <v>0</v>
      </c>
      <c r="AI58">
        <v>2419.9</v>
      </c>
      <c r="AK58" s="106">
        <v>71059</v>
      </c>
    </row>
    <row r="59" spans="1:37" x14ac:dyDescent="0.25">
      <c r="A59" t="s">
        <v>256</v>
      </c>
      <c r="B59">
        <v>228</v>
      </c>
      <c r="C59">
        <v>1353.20108349571</v>
      </c>
      <c r="D59">
        <v>2018</v>
      </c>
      <c r="E59">
        <v>9036.8898000000008</v>
      </c>
      <c r="F59">
        <v>0</v>
      </c>
      <c r="G59">
        <v>0</v>
      </c>
      <c r="H59">
        <v>89.520200000000003</v>
      </c>
      <c r="I59">
        <v>1972.9322</v>
      </c>
      <c r="J59">
        <v>1504.4043999999999</v>
      </c>
      <c r="K59">
        <v>0</v>
      </c>
      <c r="L59">
        <v>5470.0330000000004</v>
      </c>
      <c r="N59">
        <v>0</v>
      </c>
      <c r="O59">
        <v>7406.9246000000003</v>
      </c>
      <c r="P59">
        <v>0</v>
      </c>
      <c r="Q59">
        <v>833.58420000000001</v>
      </c>
      <c r="R59">
        <v>739.41359999999997</v>
      </c>
      <c r="S59">
        <v>58.13</v>
      </c>
      <c r="T59">
        <v>0</v>
      </c>
      <c r="U59">
        <v>2021</v>
      </c>
      <c r="V59">
        <v>0.54979228615578002</v>
      </c>
      <c r="W59">
        <v>0</v>
      </c>
      <c r="X59">
        <v>0</v>
      </c>
      <c r="Y59">
        <v>0</v>
      </c>
      <c r="Z59">
        <v>0</v>
      </c>
      <c r="AA59">
        <v>144.3321057</v>
      </c>
      <c r="AB59">
        <v>5.0007703453878696</v>
      </c>
      <c r="AC59">
        <v>0</v>
      </c>
      <c r="AD59">
        <v>0</v>
      </c>
      <c r="AE59">
        <v>0</v>
      </c>
      <c r="AF59">
        <v>0</v>
      </c>
      <c r="AG59">
        <v>0</v>
      </c>
      <c r="AH59">
        <v>0</v>
      </c>
      <c r="AI59">
        <v>523.4</v>
      </c>
      <c r="AK59" s="106">
        <v>71060</v>
      </c>
    </row>
    <row r="60" spans="1:37" x14ac:dyDescent="0.25">
      <c r="A60" t="s">
        <v>257</v>
      </c>
      <c r="B60">
        <v>466</v>
      </c>
      <c r="C60">
        <v>569.59684099813705</v>
      </c>
      <c r="D60">
        <v>2018</v>
      </c>
      <c r="E60">
        <v>9369.3934000000008</v>
      </c>
      <c r="F60">
        <v>0</v>
      </c>
      <c r="G60">
        <v>0</v>
      </c>
      <c r="H60">
        <v>212.75579999999999</v>
      </c>
      <c r="I60">
        <v>4005.1570000000002</v>
      </c>
      <c r="J60">
        <v>170.90219999999999</v>
      </c>
      <c r="K60">
        <v>0</v>
      </c>
      <c r="L60">
        <v>4980.5784000000003</v>
      </c>
      <c r="N60">
        <v>0</v>
      </c>
      <c r="O60">
        <v>5988.5526</v>
      </c>
      <c r="P60">
        <v>760.34040000000005</v>
      </c>
      <c r="Q60">
        <v>1655.5424</v>
      </c>
      <c r="R60">
        <v>959.14499999999998</v>
      </c>
      <c r="S60">
        <v>5.8129999999999997</v>
      </c>
      <c r="T60">
        <v>0</v>
      </c>
      <c r="U60">
        <v>2021</v>
      </c>
      <c r="V60">
        <v>0.69493603867075404</v>
      </c>
      <c r="W60">
        <v>0</v>
      </c>
      <c r="X60">
        <v>0</v>
      </c>
      <c r="Y60">
        <v>0</v>
      </c>
      <c r="Z60">
        <v>0</v>
      </c>
      <c r="AA60">
        <v>31.903105719999999</v>
      </c>
      <c r="AB60">
        <v>5.6285171080524803</v>
      </c>
      <c r="AC60">
        <v>0</v>
      </c>
      <c r="AD60">
        <v>0</v>
      </c>
      <c r="AE60">
        <v>0</v>
      </c>
      <c r="AF60">
        <v>0</v>
      </c>
      <c r="AG60">
        <v>0</v>
      </c>
      <c r="AH60">
        <v>0</v>
      </c>
      <c r="AI60">
        <v>688.21</v>
      </c>
      <c r="AK60" s="106">
        <v>71061</v>
      </c>
    </row>
    <row r="61" spans="1:37" x14ac:dyDescent="0.25">
      <c r="A61" t="s">
        <v>258</v>
      </c>
      <c r="B61">
        <v>291</v>
      </c>
      <c r="C61">
        <v>1664.78656699466</v>
      </c>
      <c r="D61">
        <v>2018</v>
      </c>
      <c r="E61">
        <v>6058.3086000000003</v>
      </c>
      <c r="F61">
        <v>212.75579999999999</v>
      </c>
      <c r="G61">
        <v>0</v>
      </c>
      <c r="H61">
        <v>44.178800000000003</v>
      </c>
      <c r="I61">
        <v>2560.0452</v>
      </c>
      <c r="J61">
        <v>981.23440000000005</v>
      </c>
      <c r="K61">
        <v>142.99979999999999</v>
      </c>
      <c r="L61">
        <v>2117.0945999999999</v>
      </c>
      <c r="N61">
        <v>0</v>
      </c>
      <c r="O61">
        <v>3951.6774</v>
      </c>
      <c r="P61">
        <v>90.6828</v>
      </c>
      <c r="Q61">
        <v>1134.6976</v>
      </c>
      <c r="R61">
        <v>830.09640000000002</v>
      </c>
      <c r="S61">
        <v>51.154400000000003</v>
      </c>
      <c r="T61">
        <v>0</v>
      </c>
      <c r="U61">
        <v>2021</v>
      </c>
      <c r="V61">
        <v>0.58705963318674304</v>
      </c>
      <c r="W61">
        <v>0</v>
      </c>
      <c r="X61">
        <v>0</v>
      </c>
      <c r="Y61">
        <v>0</v>
      </c>
      <c r="Z61">
        <v>0</v>
      </c>
      <c r="AA61">
        <v>11.96366465</v>
      </c>
      <c r="AB61">
        <v>4.5273307187038103</v>
      </c>
      <c r="AC61">
        <v>0</v>
      </c>
      <c r="AD61">
        <v>0</v>
      </c>
      <c r="AE61">
        <v>0</v>
      </c>
      <c r="AF61">
        <v>0</v>
      </c>
      <c r="AG61">
        <v>0</v>
      </c>
      <c r="AH61">
        <v>0</v>
      </c>
      <c r="AI61">
        <v>587.16999999999996</v>
      </c>
      <c r="AK61" s="106">
        <v>71062</v>
      </c>
    </row>
    <row r="62" spans="1:37" x14ac:dyDescent="0.25">
      <c r="A62" t="s">
        <v>259</v>
      </c>
      <c r="B62">
        <v>749</v>
      </c>
      <c r="C62">
        <v>2861.7486304909098</v>
      </c>
      <c r="D62">
        <v>2018</v>
      </c>
      <c r="E62">
        <v>11603.910599999999</v>
      </c>
      <c r="F62">
        <v>211.5932</v>
      </c>
      <c r="G62">
        <v>0</v>
      </c>
      <c r="H62">
        <v>731.27539999999999</v>
      </c>
      <c r="I62">
        <v>6426.8527999999997</v>
      </c>
      <c r="J62">
        <v>484.80419999999998</v>
      </c>
      <c r="K62">
        <v>65.105599999999995</v>
      </c>
      <c r="L62">
        <v>3684.2793999999999</v>
      </c>
      <c r="N62">
        <v>0</v>
      </c>
      <c r="O62">
        <v>5302.6185999999998</v>
      </c>
      <c r="P62">
        <v>1992.6964</v>
      </c>
      <c r="Q62">
        <v>2525.1671999999999</v>
      </c>
      <c r="R62">
        <v>1768.3145999999999</v>
      </c>
      <c r="S62">
        <v>13.9512</v>
      </c>
      <c r="T62">
        <v>0</v>
      </c>
      <c r="U62">
        <v>2021</v>
      </c>
      <c r="V62">
        <v>1.2918797649497</v>
      </c>
      <c r="W62">
        <v>0</v>
      </c>
      <c r="X62">
        <v>0</v>
      </c>
      <c r="Y62">
        <v>0</v>
      </c>
      <c r="Z62">
        <v>0</v>
      </c>
      <c r="AA62">
        <v>22.381</v>
      </c>
      <c r="AB62">
        <v>20.9749751488269</v>
      </c>
      <c r="AC62">
        <v>0</v>
      </c>
      <c r="AD62">
        <v>0</v>
      </c>
      <c r="AE62">
        <v>0</v>
      </c>
      <c r="AF62">
        <v>0</v>
      </c>
      <c r="AG62">
        <v>0</v>
      </c>
      <c r="AH62">
        <v>0</v>
      </c>
      <c r="AI62">
        <v>1278.69</v>
      </c>
      <c r="AK62" s="106">
        <v>71063</v>
      </c>
    </row>
    <row r="63" spans="1:37" x14ac:dyDescent="0.25">
      <c r="A63" t="s">
        <v>260</v>
      </c>
      <c r="B63">
        <v>980</v>
      </c>
      <c r="C63">
        <v>2246.9672904928302</v>
      </c>
      <c r="D63">
        <v>2018</v>
      </c>
      <c r="E63">
        <v>21775.498</v>
      </c>
      <c r="F63">
        <v>173.22739999999999</v>
      </c>
      <c r="G63">
        <v>0</v>
      </c>
      <c r="H63">
        <v>662.68200000000002</v>
      </c>
      <c r="I63">
        <v>7674.3226000000004</v>
      </c>
      <c r="J63">
        <v>1621.827</v>
      </c>
      <c r="K63">
        <v>0</v>
      </c>
      <c r="L63">
        <v>11643.439</v>
      </c>
      <c r="N63">
        <v>0</v>
      </c>
      <c r="O63">
        <v>14806.873600000001</v>
      </c>
      <c r="P63">
        <v>828.93380000000002</v>
      </c>
      <c r="Q63">
        <v>3749.3850000000002</v>
      </c>
      <c r="R63">
        <v>2135.6961999999999</v>
      </c>
      <c r="S63">
        <v>255.77199999999999</v>
      </c>
      <c r="T63">
        <v>0</v>
      </c>
      <c r="U63">
        <v>2021</v>
      </c>
      <c r="V63">
        <v>1.69532311180786</v>
      </c>
      <c r="W63">
        <v>0</v>
      </c>
      <c r="X63">
        <v>0</v>
      </c>
      <c r="Y63">
        <v>0</v>
      </c>
      <c r="Z63">
        <v>145.773</v>
      </c>
      <c r="AA63">
        <v>59.094999999999999</v>
      </c>
      <c r="AB63">
        <v>14.3580598696041</v>
      </c>
      <c r="AC63">
        <v>0</v>
      </c>
      <c r="AD63">
        <v>0</v>
      </c>
      <c r="AE63">
        <v>0</v>
      </c>
      <c r="AF63">
        <v>0</v>
      </c>
      <c r="AG63">
        <v>0</v>
      </c>
      <c r="AH63">
        <v>0</v>
      </c>
      <c r="AI63">
        <v>1535.42</v>
      </c>
      <c r="AK63" s="106">
        <v>71064</v>
      </c>
    </row>
    <row r="64" spans="1:37" x14ac:dyDescent="0.25">
      <c r="A64" t="s">
        <v>261</v>
      </c>
      <c r="B64">
        <v>274</v>
      </c>
      <c r="C64">
        <v>1220.8641994961799</v>
      </c>
      <c r="D64">
        <v>2018</v>
      </c>
      <c r="E64">
        <v>5079.3994000000002</v>
      </c>
      <c r="F64">
        <v>0</v>
      </c>
      <c r="G64">
        <v>0</v>
      </c>
      <c r="H64">
        <v>163.92660000000001</v>
      </c>
      <c r="I64">
        <v>2206.6147999999998</v>
      </c>
      <c r="J64">
        <v>925.42960000000005</v>
      </c>
      <c r="K64">
        <v>0</v>
      </c>
      <c r="L64">
        <v>1783.4284</v>
      </c>
      <c r="N64">
        <v>0</v>
      </c>
      <c r="O64">
        <v>3145.9956000000002</v>
      </c>
      <c r="P64">
        <v>0</v>
      </c>
      <c r="Q64">
        <v>1074.2424000000001</v>
      </c>
      <c r="R64">
        <v>812.65740000000005</v>
      </c>
      <c r="S64">
        <v>45.3414</v>
      </c>
      <c r="T64">
        <v>0</v>
      </c>
      <c r="U64">
        <v>2021</v>
      </c>
      <c r="V64">
        <v>0.58870689038313095</v>
      </c>
      <c r="W64">
        <v>0</v>
      </c>
      <c r="X64">
        <v>0</v>
      </c>
      <c r="Y64">
        <v>0</v>
      </c>
      <c r="Z64">
        <v>0</v>
      </c>
      <c r="AA64">
        <v>19.939441080000002</v>
      </c>
      <c r="AB64">
        <v>5.3266901142133403</v>
      </c>
      <c r="AC64">
        <v>0</v>
      </c>
      <c r="AD64">
        <v>0</v>
      </c>
      <c r="AE64">
        <v>0</v>
      </c>
      <c r="AF64">
        <v>0</v>
      </c>
      <c r="AG64">
        <v>0</v>
      </c>
      <c r="AH64">
        <v>0</v>
      </c>
      <c r="AI64">
        <v>575.58000000000004</v>
      </c>
      <c r="AK64" s="106">
        <v>71065</v>
      </c>
    </row>
    <row r="65" spans="1:37" x14ac:dyDescent="0.25">
      <c r="A65" t="s">
        <v>262</v>
      </c>
      <c r="B65">
        <v>117</v>
      </c>
      <c r="C65">
        <v>288.97486149909901</v>
      </c>
      <c r="D65">
        <v>2018</v>
      </c>
      <c r="E65">
        <v>2456.5738000000001</v>
      </c>
      <c r="F65">
        <v>0</v>
      </c>
      <c r="G65">
        <v>0</v>
      </c>
      <c r="H65">
        <v>73.243799999999993</v>
      </c>
      <c r="I65">
        <v>1189.3398</v>
      </c>
      <c r="J65">
        <v>169.7396</v>
      </c>
      <c r="K65">
        <v>0</v>
      </c>
      <c r="L65">
        <v>1024.2506000000001</v>
      </c>
      <c r="N65">
        <v>0</v>
      </c>
      <c r="O65">
        <v>1297.4616000000001</v>
      </c>
      <c r="P65">
        <v>520.84479999999996</v>
      </c>
      <c r="Q65">
        <v>416.21080000000001</v>
      </c>
      <c r="R65">
        <v>222.0566</v>
      </c>
      <c r="S65">
        <v>0</v>
      </c>
      <c r="T65">
        <v>0</v>
      </c>
      <c r="U65">
        <v>2021</v>
      </c>
      <c r="V65">
        <v>0.15540687212633</v>
      </c>
      <c r="W65">
        <v>0</v>
      </c>
      <c r="X65">
        <v>0</v>
      </c>
      <c r="Y65">
        <v>0</v>
      </c>
      <c r="Z65">
        <v>0</v>
      </c>
      <c r="AA65">
        <v>0</v>
      </c>
      <c r="AB65">
        <v>0.27387405784313701</v>
      </c>
      <c r="AC65">
        <v>0</v>
      </c>
      <c r="AD65">
        <v>0</v>
      </c>
      <c r="AE65">
        <v>0</v>
      </c>
      <c r="AF65">
        <v>0</v>
      </c>
      <c r="AG65">
        <v>0</v>
      </c>
      <c r="AH65">
        <v>0</v>
      </c>
      <c r="AI65">
        <v>156.52000000000001</v>
      </c>
      <c r="AK65" s="106">
        <v>71066</v>
      </c>
    </row>
    <row r="66" spans="1:37" x14ac:dyDescent="0.25">
      <c r="A66" t="s">
        <v>263</v>
      </c>
      <c r="B66">
        <v>122</v>
      </c>
      <c r="C66">
        <v>650.41444999789906</v>
      </c>
      <c r="D66">
        <v>2018</v>
      </c>
      <c r="E66">
        <v>2563.5329999999999</v>
      </c>
      <c r="F66">
        <v>0</v>
      </c>
      <c r="G66">
        <v>0</v>
      </c>
      <c r="H66">
        <v>51.154400000000003</v>
      </c>
      <c r="I66">
        <v>1130.0472</v>
      </c>
      <c r="J66">
        <v>288.32479999999998</v>
      </c>
      <c r="K66">
        <v>0</v>
      </c>
      <c r="L66">
        <v>1094.0065999999999</v>
      </c>
      <c r="N66">
        <v>0</v>
      </c>
      <c r="O66">
        <v>1592.7619999999999</v>
      </c>
      <c r="P66">
        <v>0</v>
      </c>
      <c r="Q66">
        <v>584.78779999999995</v>
      </c>
      <c r="R66">
        <v>372.03199999999998</v>
      </c>
      <c r="S66">
        <v>13.9512</v>
      </c>
      <c r="T66">
        <v>0</v>
      </c>
      <c r="U66">
        <v>2021</v>
      </c>
      <c r="V66">
        <v>0.27017669617018297</v>
      </c>
      <c r="W66">
        <v>0</v>
      </c>
      <c r="X66">
        <v>0</v>
      </c>
      <c r="Y66">
        <v>0</v>
      </c>
      <c r="Z66">
        <v>0</v>
      </c>
      <c r="AA66">
        <v>7.9757764309999999</v>
      </c>
      <c r="AB66">
        <v>6.5993240471594596</v>
      </c>
      <c r="AC66">
        <v>0</v>
      </c>
      <c r="AD66">
        <v>0</v>
      </c>
      <c r="AE66">
        <v>0</v>
      </c>
      <c r="AF66">
        <v>0</v>
      </c>
      <c r="AG66">
        <v>0</v>
      </c>
      <c r="AH66">
        <v>0</v>
      </c>
      <c r="AI66">
        <v>263.36</v>
      </c>
      <c r="AK66" s="106">
        <v>71067</v>
      </c>
    </row>
    <row r="67" spans="1:37" x14ac:dyDescent="0.25">
      <c r="A67" t="s">
        <v>264</v>
      </c>
      <c r="B67">
        <v>56</v>
      </c>
      <c r="C67">
        <v>534.45177999832697</v>
      </c>
      <c r="D67">
        <v>2018</v>
      </c>
      <c r="E67">
        <v>2721.6466</v>
      </c>
      <c r="F67">
        <v>0</v>
      </c>
      <c r="G67">
        <v>0</v>
      </c>
      <c r="H67">
        <v>36.040599999999998</v>
      </c>
      <c r="I67">
        <v>556.8854</v>
      </c>
      <c r="J67">
        <v>696.39739999999995</v>
      </c>
      <c r="K67">
        <v>440.62540000000001</v>
      </c>
      <c r="L67">
        <v>991.69780000000003</v>
      </c>
      <c r="N67">
        <v>0</v>
      </c>
      <c r="O67">
        <v>1800.8674000000001</v>
      </c>
      <c r="P67">
        <v>0</v>
      </c>
      <c r="Q67">
        <v>713.83640000000003</v>
      </c>
      <c r="R67">
        <v>190.66640000000001</v>
      </c>
      <c r="S67">
        <v>16.276399999999999</v>
      </c>
      <c r="T67">
        <v>0</v>
      </c>
      <c r="U67">
        <v>2021</v>
      </c>
      <c r="V67">
        <v>0.13347994787268999</v>
      </c>
      <c r="W67">
        <v>0</v>
      </c>
      <c r="X67">
        <v>0</v>
      </c>
      <c r="Y67">
        <v>0</v>
      </c>
      <c r="Z67">
        <v>0</v>
      </c>
      <c r="AA67">
        <v>3.9878882149999999</v>
      </c>
      <c r="AB67">
        <v>0.16878558818736</v>
      </c>
      <c r="AC67">
        <v>0</v>
      </c>
      <c r="AD67">
        <v>0</v>
      </c>
      <c r="AE67">
        <v>0</v>
      </c>
      <c r="AF67">
        <v>0</v>
      </c>
      <c r="AG67">
        <v>0</v>
      </c>
      <c r="AH67">
        <v>0</v>
      </c>
      <c r="AI67">
        <v>134.99</v>
      </c>
      <c r="AK67" s="106">
        <v>71068</v>
      </c>
    </row>
    <row r="68" spans="1:37" x14ac:dyDescent="0.25">
      <c r="A68" t="s">
        <v>265</v>
      </c>
      <c r="B68">
        <v>584</v>
      </c>
      <c r="C68">
        <v>407.84196399868199</v>
      </c>
      <c r="D68">
        <v>2018</v>
      </c>
      <c r="E68">
        <v>9299.6373999999996</v>
      </c>
      <c r="F68">
        <v>84.869799999999998</v>
      </c>
      <c r="G68">
        <v>0</v>
      </c>
      <c r="H68">
        <v>458.06439999999998</v>
      </c>
      <c r="I68">
        <v>5094.5132000000003</v>
      </c>
      <c r="J68">
        <v>698.72260000000006</v>
      </c>
      <c r="K68">
        <v>309.2516</v>
      </c>
      <c r="L68">
        <v>2654.2157999999999</v>
      </c>
      <c r="N68">
        <v>0</v>
      </c>
      <c r="O68">
        <v>4192.3356000000003</v>
      </c>
      <c r="P68">
        <v>1677.6318000000001</v>
      </c>
      <c r="Q68">
        <v>2491.4517999999998</v>
      </c>
      <c r="R68">
        <v>927.75480000000005</v>
      </c>
      <c r="S68">
        <v>11.625999999999999</v>
      </c>
      <c r="T68">
        <v>0</v>
      </c>
      <c r="U68">
        <v>2021</v>
      </c>
      <c r="V68">
        <v>0.69653895719193604</v>
      </c>
      <c r="W68">
        <v>0</v>
      </c>
      <c r="X68">
        <v>0</v>
      </c>
      <c r="Y68">
        <v>0</v>
      </c>
      <c r="Z68">
        <v>0</v>
      </c>
      <c r="AA68">
        <v>21.651</v>
      </c>
      <c r="AB68">
        <v>11.862634674843401</v>
      </c>
      <c r="AC68">
        <v>0</v>
      </c>
      <c r="AD68">
        <v>0</v>
      </c>
      <c r="AE68">
        <v>0</v>
      </c>
      <c r="AF68">
        <v>0</v>
      </c>
      <c r="AG68">
        <v>0</v>
      </c>
      <c r="AH68">
        <v>0</v>
      </c>
      <c r="AI68">
        <v>659.22</v>
      </c>
      <c r="AK68" s="106">
        <v>71069</v>
      </c>
    </row>
    <row r="69" spans="1:37" x14ac:dyDescent="0.25">
      <c r="A69" t="s">
        <v>266</v>
      </c>
      <c r="B69">
        <v>2147</v>
      </c>
      <c r="C69">
        <v>1195.39167299627</v>
      </c>
      <c r="D69">
        <v>2018</v>
      </c>
      <c r="E69">
        <v>45176.310799999999</v>
      </c>
      <c r="F69">
        <v>5022.4319999999998</v>
      </c>
      <c r="G69">
        <v>0</v>
      </c>
      <c r="H69">
        <v>8105.6472000000003</v>
      </c>
      <c r="I69">
        <v>17598.2762</v>
      </c>
      <c r="J69">
        <v>1127.722</v>
      </c>
      <c r="K69">
        <v>0</v>
      </c>
      <c r="L69">
        <v>13322.233399999999</v>
      </c>
      <c r="N69">
        <v>0</v>
      </c>
      <c r="O69">
        <v>20132.744200000001</v>
      </c>
      <c r="P69">
        <v>9299.6373999999996</v>
      </c>
      <c r="Q69">
        <v>13111.802799999999</v>
      </c>
      <c r="R69">
        <v>2451.9234000000001</v>
      </c>
      <c r="S69">
        <v>180.203</v>
      </c>
      <c r="T69">
        <v>0</v>
      </c>
      <c r="U69">
        <v>2021</v>
      </c>
      <c r="V69">
        <v>1.9009434748055101</v>
      </c>
      <c r="W69">
        <v>0</v>
      </c>
      <c r="X69">
        <v>0</v>
      </c>
      <c r="Y69">
        <v>0</v>
      </c>
      <c r="Z69">
        <v>0</v>
      </c>
      <c r="AA69">
        <v>214.30099999999999</v>
      </c>
      <c r="AB69">
        <v>37.9047697055585</v>
      </c>
      <c r="AC69">
        <v>0</v>
      </c>
      <c r="AD69">
        <v>0</v>
      </c>
      <c r="AE69">
        <v>0</v>
      </c>
      <c r="AF69">
        <v>0</v>
      </c>
      <c r="AG69">
        <v>68.737679999999997</v>
      </c>
      <c r="AH69">
        <v>0</v>
      </c>
      <c r="AI69">
        <v>1739.98</v>
      </c>
      <c r="AK69" s="106">
        <v>71070</v>
      </c>
    </row>
    <row r="70" spans="1:37" x14ac:dyDescent="0.25">
      <c r="A70" t="s">
        <v>267</v>
      </c>
      <c r="B70">
        <v>264</v>
      </c>
      <c r="C70">
        <v>2351.6871704925902</v>
      </c>
      <c r="D70">
        <v>2018</v>
      </c>
      <c r="E70">
        <v>7524.3472000000002</v>
      </c>
      <c r="F70">
        <v>0</v>
      </c>
      <c r="G70">
        <v>0</v>
      </c>
      <c r="H70">
        <v>175.55260000000001</v>
      </c>
      <c r="I70">
        <v>2200.8018000000002</v>
      </c>
      <c r="J70">
        <v>2107.7937999999999</v>
      </c>
      <c r="K70">
        <v>0</v>
      </c>
      <c r="L70">
        <v>3040.1990000000001</v>
      </c>
      <c r="N70">
        <v>0</v>
      </c>
      <c r="O70">
        <v>5443.2932000000001</v>
      </c>
      <c r="P70">
        <v>0</v>
      </c>
      <c r="Q70">
        <v>1180.039</v>
      </c>
      <c r="R70">
        <v>801.03139999999996</v>
      </c>
      <c r="S70">
        <v>99.983599999999996</v>
      </c>
      <c r="T70">
        <v>0</v>
      </c>
      <c r="U70">
        <v>2021</v>
      </c>
      <c r="V70">
        <v>0.82130918334716996</v>
      </c>
      <c r="W70">
        <v>0</v>
      </c>
      <c r="X70">
        <v>0</v>
      </c>
      <c r="Y70">
        <v>0</v>
      </c>
      <c r="Z70">
        <v>0</v>
      </c>
      <c r="AA70">
        <v>236.86032929999999</v>
      </c>
      <c r="AB70">
        <v>10.402893134972</v>
      </c>
      <c r="AC70">
        <v>0</v>
      </c>
      <c r="AD70">
        <v>0</v>
      </c>
      <c r="AE70">
        <v>0</v>
      </c>
      <c r="AF70">
        <v>0</v>
      </c>
      <c r="AG70">
        <v>0</v>
      </c>
      <c r="AH70">
        <v>0</v>
      </c>
      <c r="AI70">
        <v>566.47</v>
      </c>
      <c r="AK70" s="106">
        <v>71071</v>
      </c>
    </row>
    <row r="71" spans="1:37" x14ac:dyDescent="0.25">
      <c r="A71" t="s">
        <v>268</v>
      </c>
      <c r="B71">
        <v>145</v>
      </c>
      <c r="C71">
        <v>601.08510049804499</v>
      </c>
      <c r="D71">
        <v>2018</v>
      </c>
      <c r="E71">
        <v>3072.7518</v>
      </c>
      <c r="F71">
        <v>147.65020000000001</v>
      </c>
      <c r="G71">
        <v>0</v>
      </c>
      <c r="H71">
        <v>79.056799999999996</v>
      </c>
      <c r="I71">
        <v>997.51080000000002</v>
      </c>
      <c r="J71">
        <v>501.0806</v>
      </c>
      <c r="K71">
        <v>0</v>
      </c>
      <c r="L71">
        <v>1347.4534000000001</v>
      </c>
      <c r="N71">
        <v>0</v>
      </c>
      <c r="O71">
        <v>2139.1840000000002</v>
      </c>
      <c r="P71">
        <v>0</v>
      </c>
      <c r="Q71">
        <v>621.99099999999999</v>
      </c>
      <c r="R71">
        <v>292.97519999999997</v>
      </c>
      <c r="S71">
        <v>17.439</v>
      </c>
      <c r="T71">
        <v>0</v>
      </c>
      <c r="U71">
        <v>2021</v>
      </c>
      <c r="V71">
        <v>0.22195062113695099</v>
      </c>
      <c r="W71">
        <v>0</v>
      </c>
      <c r="X71">
        <v>0</v>
      </c>
      <c r="Y71">
        <v>0</v>
      </c>
      <c r="Z71">
        <v>0</v>
      </c>
      <c r="AA71">
        <v>19.939441080000002</v>
      </c>
      <c r="AB71">
        <v>0.31098134996382998</v>
      </c>
      <c r="AC71">
        <v>0</v>
      </c>
      <c r="AD71">
        <v>0</v>
      </c>
      <c r="AE71">
        <v>0</v>
      </c>
      <c r="AF71">
        <v>0</v>
      </c>
      <c r="AG71">
        <v>0</v>
      </c>
      <c r="AH71">
        <v>0</v>
      </c>
      <c r="AI71">
        <v>212.01</v>
      </c>
      <c r="AK71" s="106">
        <v>71072</v>
      </c>
    </row>
    <row r="72" spans="1:37" x14ac:dyDescent="0.25">
      <c r="A72" t="s">
        <v>269</v>
      </c>
      <c r="B72">
        <v>5516</v>
      </c>
      <c r="C72">
        <v>1886.6511494941899</v>
      </c>
      <c r="D72">
        <v>2018</v>
      </c>
      <c r="E72">
        <v>346540.83240000001</v>
      </c>
      <c r="F72">
        <v>205179.13579999999</v>
      </c>
      <c r="G72">
        <v>0</v>
      </c>
      <c r="H72">
        <v>31901.743999999999</v>
      </c>
      <c r="I72">
        <v>37942.613599999997</v>
      </c>
      <c r="J72">
        <v>1185.8520000000001</v>
      </c>
      <c r="K72">
        <v>2754.1994</v>
      </c>
      <c r="L72">
        <v>67577.287599999996</v>
      </c>
      <c r="N72">
        <v>0</v>
      </c>
      <c r="O72">
        <v>75923.592999999993</v>
      </c>
      <c r="P72">
        <v>177174.427</v>
      </c>
      <c r="Q72">
        <v>69374.667199999996</v>
      </c>
      <c r="R72">
        <v>23878.6414</v>
      </c>
      <c r="S72">
        <v>190.66640000000001</v>
      </c>
      <c r="T72">
        <v>0</v>
      </c>
      <c r="U72">
        <v>2021</v>
      </c>
      <c r="V72">
        <v>25.372120210835899</v>
      </c>
      <c r="W72">
        <v>0</v>
      </c>
      <c r="X72">
        <v>20710.441920000001</v>
      </c>
      <c r="Y72">
        <v>0</v>
      </c>
      <c r="Z72">
        <v>0</v>
      </c>
      <c r="AA72">
        <v>243.99100000000001</v>
      </c>
      <c r="AB72">
        <v>147.29464319239199</v>
      </c>
      <c r="AC72">
        <v>9859.5920000000006</v>
      </c>
      <c r="AD72">
        <v>0</v>
      </c>
      <c r="AE72">
        <v>0</v>
      </c>
      <c r="AF72">
        <v>0</v>
      </c>
      <c r="AG72">
        <v>0</v>
      </c>
      <c r="AH72">
        <v>0</v>
      </c>
      <c r="AI72">
        <v>2920.95</v>
      </c>
      <c r="AK72" s="106">
        <v>71073</v>
      </c>
    </row>
    <row r="73" spans="1:37" x14ac:dyDescent="0.25">
      <c r="A73" t="s">
        <v>270</v>
      </c>
      <c r="B73">
        <v>557</v>
      </c>
      <c r="C73">
        <v>331.71968799890999</v>
      </c>
      <c r="D73">
        <v>2018</v>
      </c>
      <c r="E73">
        <v>29570.731</v>
      </c>
      <c r="F73">
        <v>192.99160000000001</v>
      </c>
      <c r="G73">
        <v>0</v>
      </c>
      <c r="H73">
        <v>6980.2503999999999</v>
      </c>
      <c r="I73">
        <v>5051.4970000000003</v>
      </c>
      <c r="J73">
        <v>732.43799999999999</v>
      </c>
      <c r="K73">
        <v>194.1542</v>
      </c>
      <c r="L73">
        <v>16419.399799999999</v>
      </c>
      <c r="N73">
        <v>0</v>
      </c>
      <c r="O73">
        <v>17729.650000000001</v>
      </c>
      <c r="P73">
        <v>3142.5077999999999</v>
      </c>
      <c r="Q73">
        <v>8035.8912</v>
      </c>
      <c r="R73">
        <v>654.54380000000003</v>
      </c>
      <c r="S73">
        <v>8.1381999999999994</v>
      </c>
      <c r="T73">
        <v>0</v>
      </c>
      <c r="U73">
        <v>2021</v>
      </c>
      <c r="V73">
        <v>0.49171510326184398</v>
      </c>
      <c r="W73">
        <v>0</v>
      </c>
      <c r="X73">
        <v>0</v>
      </c>
      <c r="Y73">
        <v>0</v>
      </c>
      <c r="Z73">
        <v>0</v>
      </c>
      <c r="AA73">
        <v>23.927329289999999</v>
      </c>
      <c r="AB73">
        <v>13.918961247398499</v>
      </c>
      <c r="AC73">
        <v>0</v>
      </c>
      <c r="AD73">
        <v>0</v>
      </c>
      <c r="AE73">
        <v>0</v>
      </c>
      <c r="AF73">
        <v>0</v>
      </c>
      <c r="AG73">
        <v>0</v>
      </c>
      <c r="AH73">
        <v>0</v>
      </c>
      <c r="AI73">
        <v>465.43</v>
      </c>
      <c r="AK73" s="106">
        <v>71074</v>
      </c>
    </row>
    <row r="74" spans="1:37" x14ac:dyDescent="0.25">
      <c r="A74" t="s">
        <v>271</v>
      </c>
      <c r="B74">
        <v>631</v>
      </c>
      <c r="C74">
        <v>3870.59538348769</v>
      </c>
      <c r="D74">
        <v>2018</v>
      </c>
      <c r="E74">
        <v>21498.799200000001</v>
      </c>
      <c r="F74">
        <v>254.60939999999999</v>
      </c>
      <c r="G74">
        <v>0</v>
      </c>
      <c r="H74">
        <v>590.60080000000005</v>
      </c>
      <c r="I74">
        <v>5210.7731999999996</v>
      </c>
      <c r="J74">
        <v>2465.8746000000001</v>
      </c>
      <c r="K74">
        <v>0</v>
      </c>
      <c r="L74">
        <v>12976.941199999999</v>
      </c>
      <c r="N74">
        <v>0</v>
      </c>
      <c r="O74">
        <v>17178.577600000001</v>
      </c>
      <c r="P74">
        <v>0</v>
      </c>
      <c r="Q74">
        <v>2655.3784000000001</v>
      </c>
      <c r="R74">
        <v>1578.8108</v>
      </c>
      <c r="S74">
        <v>86.032399999999996</v>
      </c>
      <c r="T74">
        <v>0</v>
      </c>
      <c r="U74">
        <v>2021</v>
      </c>
      <c r="V74">
        <v>13.4540566257112</v>
      </c>
      <c r="W74">
        <v>0</v>
      </c>
      <c r="X74">
        <v>0</v>
      </c>
      <c r="Y74">
        <v>0</v>
      </c>
      <c r="Z74">
        <v>0</v>
      </c>
      <c r="AA74">
        <v>11732.89999</v>
      </c>
      <c r="AB74">
        <v>13.7526824703153</v>
      </c>
      <c r="AC74">
        <v>0</v>
      </c>
      <c r="AD74">
        <v>0</v>
      </c>
      <c r="AE74">
        <v>0</v>
      </c>
      <c r="AF74">
        <v>0</v>
      </c>
      <c r="AG74">
        <v>0</v>
      </c>
      <c r="AH74">
        <v>0</v>
      </c>
      <c r="AI74">
        <v>1121.3399999999999</v>
      </c>
      <c r="AK74" s="106">
        <v>71075</v>
      </c>
    </row>
    <row r="75" spans="1:37" x14ac:dyDescent="0.25">
      <c r="A75" t="s">
        <v>272</v>
      </c>
      <c r="B75">
        <v>45094</v>
      </c>
      <c r="C75">
        <v>1521.07993399527</v>
      </c>
      <c r="D75">
        <v>2018</v>
      </c>
      <c r="E75">
        <v>1536513.0867999999</v>
      </c>
      <c r="F75">
        <v>848320.15500000003</v>
      </c>
      <c r="G75">
        <v>0</v>
      </c>
      <c r="H75">
        <v>257148.5184</v>
      </c>
      <c r="I75">
        <v>319340.64279999997</v>
      </c>
      <c r="J75">
        <v>305.7638</v>
      </c>
      <c r="K75">
        <v>1289.3234</v>
      </c>
      <c r="L75">
        <v>110108.68339999999</v>
      </c>
      <c r="N75">
        <v>108999.56299999999</v>
      </c>
      <c r="O75">
        <v>224265.54</v>
      </c>
      <c r="P75">
        <v>756823.53500000003</v>
      </c>
      <c r="Q75">
        <v>437435.22560000001</v>
      </c>
      <c r="R75">
        <v>8173.0780000000004</v>
      </c>
      <c r="S75">
        <v>10.4634</v>
      </c>
      <c r="T75">
        <v>6.93E-2</v>
      </c>
      <c r="U75">
        <v>2021</v>
      </c>
      <c r="V75">
        <v>97.687455951324907</v>
      </c>
      <c r="W75">
        <v>0</v>
      </c>
      <c r="X75">
        <v>0</v>
      </c>
      <c r="Y75">
        <v>0</v>
      </c>
      <c r="Z75">
        <v>0</v>
      </c>
      <c r="AA75">
        <v>947.96900000000005</v>
      </c>
      <c r="AB75">
        <v>443.72417279050802</v>
      </c>
      <c r="AC75">
        <v>0</v>
      </c>
      <c r="AD75">
        <v>0</v>
      </c>
      <c r="AE75">
        <v>90459.530910000001</v>
      </c>
      <c r="AF75">
        <v>0</v>
      </c>
      <c r="AG75">
        <v>0</v>
      </c>
      <c r="AH75">
        <v>0</v>
      </c>
      <c r="AI75">
        <v>4530.07</v>
      </c>
      <c r="AK75" s="106">
        <v>71076</v>
      </c>
    </row>
    <row r="76" spans="1:37" x14ac:dyDescent="0.25">
      <c r="A76" t="s">
        <v>273</v>
      </c>
      <c r="B76">
        <v>499</v>
      </c>
      <c r="C76">
        <v>1370.5978139956501</v>
      </c>
      <c r="D76">
        <v>2018</v>
      </c>
      <c r="E76">
        <v>8865.9876000000004</v>
      </c>
      <c r="F76">
        <v>1146.3235999999999</v>
      </c>
      <c r="G76">
        <v>0</v>
      </c>
      <c r="H76">
        <v>397.60919999999999</v>
      </c>
      <c r="I76">
        <v>3870.2954</v>
      </c>
      <c r="J76">
        <v>676.63319999999999</v>
      </c>
      <c r="K76">
        <v>0</v>
      </c>
      <c r="L76">
        <v>2775.1262000000002</v>
      </c>
      <c r="N76">
        <v>0</v>
      </c>
      <c r="O76">
        <v>5015.4564</v>
      </c>
      <c r="P76">
        <v>0</v>
      </c>
      <c r="Q76">
        <v>2800.7033999999999</v>
      </c>
      <c r="R76">
        <v>1037.0391999999999</v>
      </c>
      <c r="S76">
        <v>12.788600000000001</v>
      </c>
      <c r="T76">
        <v>0</v>
      </c>
      <c r="U76">
        <v>2021</v>
      </c>
      <c r="V76">
        <v>0.77744576459322301</v>
      </c>
      <c r="W76">
        <v>0</v>
      </c>
      <c r="X76">
        <v>0</v>
      </c>
      <c r="Y76">
        <v>0</v>
      </c>
      <c r="Z76">
        <v>0</v>
      </c>
      <c r="AA76">
        <v>273.40199999999999</v>
      </c>
      <c r="AB76">
        <v>7.7206816810454502</v>
      </c>
      <c r="AC76">
        <v>0</v>
      </c>
      <c r="AD76">
        <v>0</v>
      </c>
      <c r="AE76">
        <v>0</v>
      </c>
      <c r="AF76">
        <v>0</v>
      </c>
      <c r="AG76">
        <v>0</v>
      </c>
      <c r="AH76">
        <v>0</v>
      </c>
      <c r="AI76">
        <v>733.76</v>
      </c>
      <c r="AK76" s="106">
        <v>71077</v>
      </c>
    </row>
    <row r="77" spans="1:37" x14ac:dyDescent="0.25">
      <c r="A77" t="s">
        <v>274</v>
      </c>
      <c r="B77">
        <v>147</v>
      </c>
      <c r="C77">
        <v>472.20937699843898</v>
      </c>
      <c r="D77">
        <v>2018</v>
      </c>
      <c r="E77">
        <v>2553.0695999999998</v>
      </c>
      <c r="F77">
        <v>25.577200000000001</v>
      </c>
      <c r="G77">
        <v>0</v>
      </c>
      <c r="H77">
        <v>36.040599999999998</v>
      </c>
      <c r="I77">
        <v>1371.8679999999999</v>
      </c>
      <c r="J77">
        <v>362.7312</v>
      </c>
      <c r="K77">
        <v>0</v>
      </c>
      <c r="L77">
        <v>756.85260000000005</v>
      </c>
      <c r="N77">
        <v>0</v>
      </c>
      <c r="O77">
        <v>1325.364</v>
      </c>
      <c r="P77">
        <v>0</v>
      </c>
      <c r="Q77">
        <v>549.90980000000002</v>
      </c>
      <c r="R77">
        <v>677.79579999999999</v>
      </c>
      <c r="S77">
        <v>0</v>
      </c>
      <c r="T77">
        <v>0</v>
      </c>
      <c r="U77">
        <v>2021</v>
      </c>
      <c r="V77">
        <v>0.47862908746642302</v>
      </c>
      <c r="W77">
        <v>0</v>
      </c>
      <c r="X77">
        <v>0</v>
      </c>
      <c r="Y77">
        <v>0</v>
      </c>
      <c r="Z77">
        <v>0</v>
      </c>
      <c r="AA77">
        <v>3.9878882149999999</v>
      </c>
      <c r="AB77">
        <v>2.4221723885276001</v>
      </c>
      <c r="AC77">
        <v>0</v>
      </c>
      <c r="AD77">
        <v>0</v>
      </c>
      <c r="AE77">
        <v>0</v>
      </c>
      <c r="AF77">
        <v>0</v>
      </c>
      <c r="AG77">
        <v>0</v>
      </c>
      <c r="AH77">
        <v>0</v>
      </c>
      <c r="AI77">
        <v>506.84</v>
      </c>
      <c r="AK77" s="106">
        <v>71078</v>
      </c>
    </row>
    <row r="78" spans="1:37" x14ac:dyDescent="0.25">
      <c r="A78" t="s">
        <v>275</v>
      </c>
      <c r="B78">
        <v>470</v>
      </c>
      <c r="C78">
        <v>1326.6636504957801</v>
      </c>
      <c r="D78">
        <v>2018</v>
      </c>
      <c r="E78">
        <v>11016.7976</v>
      </c>
      <c r="F78">
        <v>194.1542</v>
      </c>
      <c r="G78">
        <v>0</v>
      </c>
      <c r="H78">
        <v>537.12120000000004</v>
      </c>
      <c r="I78">
        <v>3642.4258</v>
      </c>
      <c r="J78">
        <v>549.90980000000002</v>
      </c>
      <c r="K78">
        <v>0</v>
      </c>
      <c r="L78">
        <v>6093.1866</v>
      </c>
      <c r="N78">
        <v>0</v>
      </c>
      <c r="O78">
        <v>7618.5177999999996</v>
      </c>
      <c r="P78">
        <v>855.67359999999996</v>
      </c>
      <c r="Q78">
        <v>1595.0871999999999</v>
      </c>
      <c r="R78">
        <v>917.29139999999995</v>
      </c>
      <c r="S78">
        <v>30.227599999999999</v>
      </c>
      <c r="T78">
        <v>0</v>
      </c>
      <c r="U78">
        <v>2021</v>
      </c>
      <c r="V78">
        <v>0.65682613919397903</v>
      </c>
      <c r="W78">
        <v>0</v>
      </c>
      <c r="X78">
        <v>0</v>
      </c>
      <c r="Y78">
        <v>0</v>
      </c>
      <c r="Z78">
        <v>0</v>
      </c>
      <c r="AA78">
        <v>15.95155286</v>
      </c>
      <c r="AB78">
        <v>4.8979491787402498</v>
      </c>
      <c r="AC78">
        <v>0</v>
      </c>
      <c r="AD78">
        <v>0</v>
      </c>
      <c r="AE78">
        <v>0</v>
      </c>
      <c r="AF78">
        <v>0</v>
      </c>
      <c r="AG78">
        <v>0</v>
      </c>
      <c r="AH78">
        <v>0</v>
      </c>
      <c r="AI78">
        <v>651.77</v>
      </c>
      <c r="AK78" s="106">
        <v>71079</v>
      </c>
    </row>
    <row r="79" spans="1:37" x14ac:dyDescent="0.25">
      <c r="A79" t="s">
        <v>276</v>
      </c>
      <c r="B79">
        <v>92</v>
      </c>
      <c r="C79">
        <v>502.72671049835498</v>
      </c>
      <c r="D79">
        <v>2018</v>
      </c>
      <c r="E79">
        <v>2098.4929999999999</v>
      </c>
      <c r="F79">
        <v>0</v>
      </c>
      <c r="G79">
        <v>0</v>
      </c>
      <c r="H79">
        <v>23.251999999999999</v>
      </c>
      <c r="I79">
        <v>849.86059999999998</v>
      </c>
      <c r="J79">
        <v>481.31639999999999</v>
      </c>
      <c r="K79">
        <v>0</v>
      </c>
      <c r="L79">
        <v>744.06399999999996</v>
      </c>
      <c r="N79">
        <v>0</v>
      </c>
      <c r="O79">
        <v>1350.9412</v>
      </c>
      <c r="P79">
        <v>0</v>
      </c>
      <c r="Q79">
        <v>439.46280000000002</v>
      </c>
      <c r="R79">
        <v>260.42239999999998</v>
      </c>
      <c r="S79">
        <v>47.666600000000003</v>
      </c>
      <c r="T79">
        <v>0</v>
      </c>
      <c r="U79">
        <v>2021</v>
      </c>
      <c r="V79">
        <v>0.18642518496236299</v>
      </c>
      <c r="W79">
        <v>0</v>
      </c>
      <c r="X79">
        <v>0</v>
      </c>
      <c r="Y79">
        <v>0</v>
      </c>
      <c r="Z79">
        <v>0</v>
      </c>
      <c r="AA79">
        <v>3.9878882149999999</v>
      </c>
      <c r="AB79">
        <v>0.22491356573512</v>
      </c>
      <c r="AC79">
        <v>0</v>
      </c>
      <c r="AD79">
        <v>0</v>
      </c>
      <c r="AE79">
        <v>0</v>
      </c>
      <c r="AF79">
        <v>0</v>
      </c>
      <c r="AG79">
        <v>0</v>
      </c>
      <c r="AH79">
        <v>0</v>
      </c>
      <c r="AI79">
        <v>183.03</v>
      </c>
      <c r="AK79" s="106">
        <v>71080</v>
      </c>
    </row>
    <row r="80" spans="1:37" x14ac:dyDescent="0.25">
      <c r="A80" t="s">
        <v>277</v>
      </c>
      <c r="B80">
        <v>2594</v>
      </c>
      <c r="C80">
        <v>725.29594399758696</v>
      </c>
      <c r="D80">
        <v>2018</v>
      </c>
      <c r="E80">
        <v>142172.0288</v>
      </c>
      <c r="F80">
        <v>16913.504799999999</v>
      </c>
      <c r="G80">
        <v>0</v>
      </c>
      <c r="H80">
        <v>9851.8724000000002</v>
      </c>
      <c r="I80">
        <v>17268.0978</v>
      </c>
      <c r="J80">
        <v>86.032399999999996</v>
      </c>
      <c r="K80">
        <v>14566.215399999999</v>
      </c>
      <c r="L80">
        <v>83486.305999999997</v>
      </c>
      <c r="N80">
        <v>0</v>
      </c>
      <c r="O80">
        <v>102740.1246</v>
      </c>
      <c r="P80">
        <v>19164.2984</v>
      </c>
      <c r="Q80">
        <v>18385.356400000001</v>
      </c>
      <c r="R80">
        <v>1882.2493999999999</v>
      </c>
      <c r="S80">
        <v>0</v>
      </c>
      <c r="T80">
        <v>0</v>
      </c>
      <c r="U80">
        <v>2021</v>
      </c>
      <c r="V80">
        <v>1.4133060649945599</v>
      </c>
      <c r="W80">
        <v>0</v>
      </c>
      <c r="X80">
        <v>0</v>
      </c>
      <c r="Y80">
        <v>0</v>
      </c>
      <c r="Z80">
        <v>0</v>
      </c>
      <c r="AA80">
        <v>41.621000000000002</v>
      </c>
      <c r="AB80">
        <v>49.655373140446002</v>
      </c>
      <c r="AC80">
        <v>0</v>
      </c>
      <c r="AD80">
        <v>0</v>
      </c>
      <c r="AE80">
        <v>0</v>
      </c>
      <c r="AF80">
        <v>0</v>
      </c>
      <c r="AG80">
        <v>0</v>
      </c>
      <c r="AH80">
        <v>0</v>
      </c>
      <c r="AI80">
        <v>1344.94</v>
      </c>
      <c r="AK80" s="106">
        <v>71081</v>
      </c>
    </row>
    <row r="81" spans="1:37" x14ac:dyDescent="0.25">
      <c r="A81" t="s">
        <v>278</v>
      </c>
      <c r="B81">
        <v>224</v>
      </c>
      <c r="C81">
        <v>2286.1463734926301</v>
      </c>
      <c r="D81">
        <v>2018</v>
      </c>
      <c r="E81">
        <v>20873.320400000001</v>
      </c>
      <c r="F81">
        <v>55.8048</v>
      </c>
      <c r="G81">
        <v>0</v>
      </c>
      <c r="H81">
        <v>296.46300000000002</v>
      </c>
      <c r="I81">
        <v>1563.6969999999999</v>
      </c>
      <c r="J81">
        <v>2175.2246</v>
      </c>
      <c r="K81">
        <v>0</v>
      </c>
      <c r="L81">
        <v>16782.131000000001</v>
      </c>
      <c r="N81">
        <v>0</v>
      </c>
      <c r="O81">
        <v>19068.965199999999</v>
      </c>
      <c r="P81">
        <v>0</v>
      </c>
      <c r="Q81">
        <v>1045.1774</v>
      </c>
      <c r="R81">
        <v>602.22680000000003</v>
      </c>
      <c r="S81">
        <v>156.95099999999999</v>
      </c>
      <c r="T81">
        <v>0</v>
      </c>
      <c r="U81">
        <v>2021</v>
      </c>
      <c r="V81">
        <v>0.49693399916791098</v>
      </c>
      <c r="W81">
        <v>0</v>
      </c>
      <c r="X81">
        <v>0</v>
      </c>
      <c r="Y81">
        <v>0</v>
      </c>
      <c r="Z81">
        <v>0</v>
      </c>
      <c r="AA81">
        <v>200.16621749999999</v>
      </c>
      <c r="AB81">
        <v>4.6603535226261998</v>
      </c>
      <c r="AC81">
        <v>0</v>
      </c>
      <c r="AD81">
        <v>0</v>
      </c>
      <c r="AE81">
        <v>0</v>
      </c>
      <c r="AF81">
        <v>0</v>
      </c>
      <c r="AG81">
        <v>73.320192000000006</v>
      </c>
      <c r="AH81">
        <v>0</v>
      </c>
      <c r="AI81">
        <v>425.68</v>
      </c>
      <c r="AK81" s="106">
        <v>71082</v>
      </c>
    </row>
    <row r="82" spans="1:37" x14ac:dyDescent="0.25">
      <c r="A82" t="s">
        <v>279</v>
      </c>
      <c r="B82">
        <v>529</v>
      </c>
      <c r="C82">
        <v>228.74726749925199</v>
      </c>
      <c r="D82">
        <v>2018</v>
      </c>
      <c r="E82">
        <v>11896.8858</v>
      </c>
      <c r="F82">
        <v>1147.4862000000001</v>
      </c>
      <c r="G82">
        <v>0</v>
      </c>
      <c r="H82">
        <v>2930.9146000000001</v>
      </c>
      <c r="I82">
        <v>5368.8868000000002</v>
      </c>
      <c r="J82">
        <v>463.87740000000002</v>
      </c>
      <c r="K82">
        <v>0</v>
      </c>
      <c r="L82">
        <v>1985.7208000000001</v>
      </c>
      <c r="N82">
        <v>0</v>
      </c>
      <c r="O82">
        <v>4492.2864</v>
      </c>
      <c r="P82">
        <v>3344.8002000000001</v>
      </c>
      <c r="Q82">
        <v>3286.6702</v>
      </c>
      <c r="R82">
        <v>771.96640000000002</v>
      </c>
      <c r="S82">
        <v>0</v>
      </c>
      <c r="T82">
        <v>0</v>
      </c>
      <c r="U82">
        <v>2021</v>
      </c>
      <c r="V82">
        <v>0.58171853695257303</v>
      </c>
      <c r="W82">
        <v>0</v>
      </c>
      <c r="X82">
        <v>0</v>
      </c>
      <c r="Y82">
        <v>0</v>
      </c>
      <c r="Z82">
        <v>0</v>
      </c>
      <c r="AA82">
        <v>32.292999999999999</v>
      </c>
      <c r="AB82">
        <v>9.9174501721703603</v>
      </c>
      <c r="AC82">
        <v>0</v>
      </c>
      <c r="AD82">
        <v>0</v>
      </c>
      <c r="AE82">
        <v>0</v>
      </c>
      <c r="AF82">
        <v>0</v>
      </c>
      <c r="AG82">
        <v>0</v>
      </c>
      <c r="AH82">
        <v>0</v>
      </c>
      <c r="AI82">
        <v>546.59</v>
      </c>
      <c r="AK82" s="106">
        <v>71084</v>
      </c>
    </row>
    <row r="83" spans="1:37" x14ac:dyDescent="0.25">
      <c r="A83" t="s">
        <v>280</v>
      </c>
      <c r="B83">
        <v>223</v>
      </c>
      <c r="C83">
        <v>656.68863299787699</v>
      </c>
      <c r="D83">
        <v>2018</v>
      </c>
      <c r="E83">
        <v>4188.8477999999996</v>
      </c>
      <c r="F83">
        <v>32.552799999999998</v>
      </c>
      <c r="G83">
        <v>0</v>
      </c>
      <c r="H83">
        <v>169.7396</v>
      </c>
      <c r="I83">
        <v>2282.1837999999998</v>
      </c>
      <c r="J83">
        <v>483.64159999999998</v>
      </c>
      <c r="K83">
        <v>0</v>
      </c>
      <c r="L83">
        <v>1220.73</v>
      </c>
      <c r="N83">
        <v>0</v>
      </c>
      <c r="O83">
        <v>1913.6396</v>
      </c>
      <c r="P83">
        <v>1040.527</v>
      </c>
      <c r="Q83">
        <v>791.73059999999998</v>
      </c>
      <c r="R83">
        <v>420.8612</v>
      </c>
      <c r="S83">
        <v>23.251999999999999</v>
      </c>
      <c r="T83">
        <v>0</v>
      </c>
      <c r="U83">
        <v>2021</v>
      </c>
      <c r="V83">
        <v>0.347415014011629</v>
      </c>
      <c r="W83">
        <v>0</v>
      </c>
      <c r="X83">
        <v>0</v>
      </c>
      <c r="Y83">
        <v>0</v>
      </c>
      <c r="Z83">
        <v>0</v>
      </c>
      <c r="AA83">
        <v>41.728552860000001</v>
      </c>
      <c r="AB83">
        <v>8.3948021671161897</v>
      </c>
      <c r="AC83">
        <v>0</v>
      </c>
      <c r="AD83">
        <v>0</v>
      </c>
      <c r="AE83">
        <v>0</v>
      </c>
      <c r="AF83">
        <v>0</v>
      </c>
      <c r="AG83">
        <v>0</v>
      </c>
      <c r="AH83">
        <v>0</v>
      </c>
      <c r="AI83">
        <v>297.31</v>
      </c>
      <c r="AK83" s="106">
        <v>71085</v>
      </c>
    </row>
    <row r="84" spans="1:37" x14ac:dyDescent="0.25">
      <c r="A84" t="s">
        <v>281</v>
      </c>
      <c r="B84">
        <v>468</v>
      </c>
      <c r="C84">
        <v>2019.5080354935601</v>
      </c>
      <c r="D84">
        <v>2018</v>
      </c>
      <c r="E84">
        <v>17684.3086</v>
      </c>
      <c r="F84">
        <v>1284.673</v>
      </c>
      <c r="G84">
        <v>0</v>
      </c>
      <c r="H84">
        <v>323.20280000000002</v>
      </c>
      <c r="I84">
        <v>3401.7676000000001</v>
      </c>
      <c r="J84">
        <v>1181.2016000000001</v>
      </c>
      <c r="K84">
        <v>81.382000000000005</v>
      </c>
      <c r="L84">
        <v>11412.0816</v>
      </c>
      <c r="N84">
        <v>0</v>
      </c>
      <c r="O84">
        <v>13566.3794</v>
      </c>
      <c r="P84">
        <v>272.04840000000002</v>
      </c>
      <c r="Q84">
        <v>2704.2076000000002</v>
      </c>
      <c r="R84">
        <v>1071.9172000000001</v>
      </c>
      <c r="S84">
        <v>69.756</v>
      </c>
      <c r="T84">
        <v>0</v>
      </c>
      <c r="U84">
        <v>2021</v>
      </c>
      <c r="V84">
        <v>0.75896757738870602</v>
      </c>
      <c r="W84">
        <v>0</v>
      </c>
      <c r="X84">
        <v>0</v>
      </c>
      <c r="Y84">
        <v>0</v>
      </c>
      <c r="Z84">
        <v>0</v>
      </c>
      <c r="AA84">
        <v>11.96366465</v>
      </c>
      <c r="AB84">
        <v>3.7318886696235301</v>
      </c>
      <c r="AC84">
        <v>0</v>
      </c>
      <c r="AD84">
        <v>0</v>
      </c>
      <c r="AE84">
        <v>0</v>
      </c>
      <c r="AF84">
        <v>0</v>
      </c>
      <c r="AG84">
        <v>0</v>
      </c>
      <c r="AH84">
        <v>0</v>
      </c>
      <c r="AI84">
        <v>760.26</v>
      </c>
      <c r="AK84" s="106">
        <v>71086</v>
      </c>
    </row>
    <row r="85" spans="1:37" x14ac:dyDescent="0.25">
      <c r="A85" t="s">
        <v>282</v>
      </c>
      <c r="B85">
        <v>164</v>
      </c>
      <c r="C85">
        <v>1374.7123849956999</v>
      </c>
      <c r="D85">
        <v>2018</v>
      </c>
      <c r="E85">
        <v>5100.3262000000004</v>
      </c>
      <c r="F85">
        <v>0</v>
      </c>
      <c r="G85">
        <v>0</v>
      </c>
      <c r="H85">
        <v>93.007999999999996</v>
      </c>
      <c r="I85">
        <v>1760.1764000000001</v>
      </c>
      <c r="J85">
        <v>925.42960000000005</v>
      </c>
      <c r="K85">
        <v>0</v>
      </c>
      <c r="L85">
        <v>2321.7121999999999</v>
      </c>
      <c r="N85">
        <v>0</v>
      </c>
      <c r="O85">
        <v>3556.3933999999999</v>
      </c>
      <c r="P85">
        <v>0</v>
      </c>
      <c r="Q85">
        <v>863.81179999999995</v>
      </c>
      <c r="R85">
        <v>575.48699999999997</v>
      </c>
      <c r="S85">
        <v>103.4714</v>
      </c>
      <c r="T85">
        <v>0</v>
      </c>
      <c r="U85">
        <v>2021</v>
      </c>
      <c r="V85">
        <v>0.42346328414151102</v>
      </c>
      <c r="W85">
        <v>0</v>
      </c>
      <c r="X85">
        <v>0</v>
      </c>
      <c r="Y85">
        <v>0</v>
      </c>
      <c r="Z85">
        <v>0</v>
      </c>
      <c r="AA85">
        <v>19.939441080000002</v>
      </c>
      <c r="AB85">
        <v>5.2967828175901204</v>
      </c>
      <c r="AC85">
        <v>0</v>
      </c>
      <c r="AD85">
        <v>0</v>
      </c>
      <c r="AE85">
        <v>0</v>
      </c>
      <c r="AF85">
        <v>0</v>
      </c>
      <c r="AG85">
        <v>0</v>
      </c>
      <c r="AH85">
        <v>0</v>
      </c>
      <c r="AI85">
        <v>406.63</v>
      </c>
      <c r="AK85" s="106">
        <v>71087</v>
      </c>
    </row>
    <row r="86" spans="1:37" x14ac:dyDescent="0.25">
      <c r="A86" t="s">
        <v>283</v>
      </c>
      <c r="B86">
        <v>225</v>
      </c>
      <c r="C86">
        <v>2760.2176809910902</v>
      </c>
      <c r="D86">
        <v>2018</v>
      </c>
      <c r="E86">
        <v>6515.2103999999999</v>
      </c>
      <c r="F86">
        <v>131.37379999999999</v>
      </c>
      <c r="G86">
        <v>0</v>
      </c>
      <c r="H86">
        <v>56.967399999999998</v>
      </c>
      <c r="I86">
        <v>1735.7618</v>
      </c>
      <c r="J86">
        <v>2308.9236000000001</v>
      </c>
      <c r="K86">
        <v>0</v>
      </c>
      <c r="L86">
        <v>2282.1837999999998</v>
      </c>
      <c r="N86">
        <v>0</v>
      </c>
      <c r="O86">
        <v>4934.0744000000004</v>
      </c>
      <c r="P86">
        <v>0</v>
      </c>
      <c r="Q86">
        <v>838.2346</v>
      </c>
      <c r="R86">
        <v>667.33240000000001</v>
      </c>
      <c r="S86">
        <v>75.569000000000003</v>
      </c>
      <c r="T86">
        <v>0</v>
      </c>
      <c r="U86">
        <v>2021</v>
      </c>
      <c r="V86">
        <v>0.90050258450472997</v>
      </c>
      <c r="W86">
        <v>28698.68</v>
      </c>
      <c r="X86">
        <v>0</v>
      </c>
      <c r="Y86">
        <v>0</v>
      </c>
      <c r="Z86">
        <v>0</v>
      </c>
      <c r="AA86">
        <v>679.86500000000001</v>
      </c>
      <c r="AB86">
        <v>3.8882284780415399</v>
      </c>
      <c r="AC86">
        <v>0</v>
      </c>
      <c r="AD86">
        <v>0</v>
      </c>
      <c r="AE86">
        <v>0</v>
      </c>
      <c r="AF86">
        <v>0</v>
      </c>
      <c r="AG86">
        <v>0</v>
      </c>
      <c r="AH86">
        <v>0</v>
      </c>
      <c r="AI86">
        <v>472.06</v>
      </c>
      <c r="AK86" s="106">
        <v>71088</v>
      </c>
    </row>
    <row r="87" spans="1:37" x14ac:dyDescent="0.25">
      <c r="A87" t="s">
        <v>284</v>
      </c>
      <c r="B87">
        <v>235</v>
      </c>
      <c r="C87">
        <v>1588.5323854949399</v>
      </c>
      <c r="D87">
        <v>2018</v>
      </c>
      <c r="E87">
        <v>4452.7579999999998</v>
      </c>
      <c r="F87">
        <v>17.439</v>
      </c>
      <c r="G87">
        <v>0</v>
      </c>
      <c r="H87">
        <v>124.3982</v>
      </c>
      <c r="I87">
        <v>2250.7936</v>
      </c>
      <c r="J87">
        <v>353.43040000000002</v>
      </c>
      <c r="K87">
        <v>0</v>
      </c>
      <c r="L87">
        <v>1706.6967999999999</v>
      </c>
      <c r="N87">
        <v>0</v>
      </c>
      <c r="O87">
        <v>2525.1671999999999</v>
      </c>
      <c r="P87">
        <v>0</v>
      </c>
      <c r="Q87">
        <v>1140.5106000000001</v>
      </c>
      <c r="R87">
        <v>751.03959999999995</v>
      </c>
      <c r="S87">
        <v>36.040599999999998</v>
      </c>
      <c r="T87">
        <v>0</v>
      </c>
      <c r="U87">
        <v>2021</v>
      </c>
      <c r="V87">
        <v>0.84838874606768999</v>
      </c>
      <c r="W87">
        <v>0</v>
      </c>
      <c r="X87">
        <v>0</v>
      </c>
      <c r="Y87">
        <v>0</v>
      </c>
      <c r="Z87">
        <v>339.77699999999999</v>
      </c>
      <c r="AA87">
        <v>15.95155286</v>
      </c>
      <c r="AB87">
        <v>0.68425084692253901</v>
      </c>
      <c r="AC87">
        <v>0</v>
      </c>
      <c r="AD87">
        <v>0</v>
      </c>
      <c r="AE87">
        <v>0</v>
      </c>
      <c r="AF87">
        <v>0</v>
      </c>
      <c r="AG87">
        <v>0</v>
      </c>
      <c r="AH87">
        <v>0</v>
      </c>
      <c r="AI87">
        <v>544.92999999999995</v>
      </c>
      <c r="AK87" s="106">
        <v>71089</v>
      </c>
    </row>
    <row r="88" spans="1:37" x14ac:dyDescent="0.25">
      <c r="A88" t="s">
        <v>285</v>
      </c>
      <c r="B88">
        <v>4126</v>
      </c>
      <c r="C88">
        <v>1264.2514629959301</v>
      </c>
      <c r="D88">
        <v>2018</v>
      </c>
      <c r="E88">
        <v>150761.31760000001</v>
      </c>
      <c r="F88">
        <v>10959.8302</v>
      </c>
      <c r="G88">
        <v>0</v>
      </c>
      <c r="H88">
        <v>17106.4964</v>
      </c>
      <c r="I88">
        <v>26696.783800000001</v>
      </c>
      <c r="J88">
        <v>2791.4025999999999</v>
      </c>
      <c r="K88">
        <v>1256.7706000000001</v>
      </c>
      <c r="L88">
        <v>91950.034</v>
      </c>
      <c r="N88">
        <v>0</v>
      </c>
      <c r="O88">
        <v>112133.9326</v>
      </c>
      <c r="P88">
        <v>13705.8914</v>
      </c>
      <c r="Q88">
        <v>20822.166000000001</v>
      </c>
      <c r="R88">
        <v>4035.3845999999999</v>
      </c>
      <c r="S88">
        <v>63.942999999999998</v>
      </c>
      <c r="T88">
        <v>0</v>
      </c>
      <c r="U88">
        <v>2021</v>
      </c>
      <c r="V88">
        <v>3.1099600890016799</v>
      </c>
      <c r="W88">
        <v>0</v>
      </c>
      <c r="X88">
        <v>0</v>
      </c>
      <c r="Y88">
        <v>0</v>
      </c>
      <c r="Z88">
        <v>0</v>
      </c>
      <c r="AA88">
        <v>235.38800000000001</v>
      </c>
      <c r="AB88">
        <v>56.985491597801598</v>
      </c>
      <c r="AC88">
        <v>0</v>
      </c>
      <c r="AD88">
        <v>0</v>
      </c>
      <c r="AE88">
        <v>0</v>
      </c>
      <c r="AF88">
        <v>0</v>
      </c>
      <c r="AG88">
        <v>0</v>
      </c>
      <c r="AH88">
        <v>0</v>
      </c>
      <c r="AI88">
        <v>2879.54</v>
      </c>
      <c r="AK88" s="106">
        <v>71090</v>
      </c>
    </row>
    <row r="89" spans="1:37" x14ac:dyDescent="0.25">
      <c r="A89" t="s">
        <v>286</v>
      </c>
      <c r="B89">
        <v>192</v>
      </c>
      <c r="C89">
        <v>917.35826249700301</v>
      </c>
      <c r="D89">
        <v>2018</v>
      </c>
      <c r="E89">
        <v>19456.111000000001</v>
      </c>
      <c r="F89">
        <v>45.3414</v>
      </c>
      <c r="G89">
        <v>0</v>
      </c>
      <c r="H89">
        <v>162.76400000000001</v>
      </c>
      <c r="I89">
        <v>1446.2744</v>
      </c>
      <c r="J89">
        <v>597.57640000000004</v>
      </c>
      <c r="K89">
        <v>0</v>
      </c>
      <c r="L89">
        <v>17204.1548</v>
      </c>
      <c r="N89">
        <v>0</v>
      </c>
      <c r="O89">
        <v>18349.3158</v>
      </c>
      <c r="P89">
        <v>0</v>
      </c>
      <c r="Q89">
        <v>596.41380000000004</v>
      </c>
      <c r="R89">
        <v>474.3408</v>
      </c>
      <c r="S89">
        <v>34.878</v>
      </c>
      <c r="T89">
        <v>0</v>
      </c>
      <c r="U89">
        <v>2021</v>
      </c>
      <c r="V89">
        <v>0.34666607981141301</v>
      </c>
      <c r="W89">
        <v>0</v>
      </c>
      <c r="X89">
        <v>0</v>
      </c>
      <c r="Y89">
        <v>0</v>
      </c>
      <c r="Z89">
        <v>0</v>
      </c>
      <c r="AA89">
        <v>7.9757764309999999</v>
      </c>
      <c r="AB89">
        <v>11.7480779329114</v>
      </c>
      <c r="AC89">
        <v>0</v>
      </c>
      <c r="AD89">
        <v>0</v>
      </c>
      <c r="AE89">
        <v>0</v>
      </c>
      <c r="AF89">
        <v>0</v>
      </c>
      <c r="AG89">
        <v>0</v>
      </c>
      <c r="AH89">
        <v>0</v>
      </c>
      <c r="AI89">
        <v>335.41</v>
      </c>
      <c r="AK89" s="106">
        <v>71091</v>
      </c>
    </row>
    <row r="90" spans="1:37" x14ac:dyDescent="0.25">
      <c r="A90" t="s">
        <v>287</v>
      </c>
      <c r="B90">
        <v>498</v>
      </c>
      <c r="C90">
        <v>1906.31923649387</v>
      </c>
      <c r="D90">
        <v>2018</v>
      </c>
      <c r="E90">
        <v>9203.1416000000008</v>
      </c>
      <c r="F90">
        <v>153.4632</v>
      </c>
      <c r="G90">
        <v>0</v>
      </c>
      <c r="H90">
        <v>299.95080000000002</v>
      </c>
      <c r="I90">
        <v>3512.2145999999998</v>
      </c>
      <c r="J90">
        <v>1445.1117999999999</v>
      </c>
      <c r="K90">
        <v>0</v>
      </c>
      <c r="L90">
        <v>3792.4011999999998</v>
      </c>
      <c r="N90">
        <v>0</v>
      </c>
      <c r="O90">
        <v>5750.2196000000004</v>
      </c>
      <c r="P90">
        <v>0</v>
      </c>
      <c r="Q90">
        <v>2062.4524000000001</v>
      </c>
      <c r="R90">
        <v>1100.9821999999999</v>
      </c>
      <c r="S90">
        <v>289.48739999999998</v>
      </c>
      <c r="T90">
        <v>0</v>
      </c>
      <c r="U90">
        <v>2021</v>
      </c>
      <c r="V90">
        <v>0.86083382169428302</v>
      </c>
      <c r="W90">
        <v>0</v>
      </c>
      <c r="X90">
        <v>0</v>
      </c>
      <c r="Y90">
        <v>0</v>
      </c>
      <c r="Z90">
        <v>0</v>
      </c>
      <c r="AA90">
        <v>64.775999999999996</v>
      </c>
      <c r="AB90">
        <v>1.3068748617215</v>
      </c>
      <c r="AC90">
        <v>0</v>
      </c>
      <c r="AD90">
        <v>0</v>
      </c>
      <c r="AE90">
        <v>0</v>
      </c>
      <c r="AF90">
        <v>0</v>
      </c>
      <c r="AG90">
        <v>0</v>
      </c>
      <c r="AH90">
        <v>0</v>
      </c>
      <c r="AI90">
        <v>789.24</v>
      </c>
      <c r="AK90" s="106">
        <v>71092</v>
      </c>
    </row>
    <row r="91" spans="1:37" x14ac:dyDescent="0.25">
      <c r="A91" t="s">
        <v>288</v>
      </c>
      <c r="B91">
        <v>647</v>
      </c>
      <c r="C91">
        <v>2750.84229999128</v>
      </c>
      <c r="D91">
        <v>2018</v>
      </c>
      <c r="E91">
        <v>14399.963599999999</v>
      </c>
      <c r="F91">
        <v>17.439</v>
      </c>
      <c r="G91">
        <v>0</v>
      </c>
      <c r="H91">
        <v>774.29160000000002</v>
      </c>
      <c r="I91">
        <v>5723.4798000000001</v>
      </c>
      <c r="J91">
        <v>1090.5188000000001</v>
      </c>
      <c r="K91">
        <v>0</v>
      </c>
      <c r="L91">
        <v>6794.2344000000003</v>
      </c>
      <c r="N91">
        <v>0</v>
      </c>
      <c r="O91">
        <v>8646.2561999999998</v>
      </c>
      <c r="P91">
        <v>718.48680000000002</v>
      </c>
      <c r="Q91">
        <v>2913.4756000000002</v>
      </c>
      <c r="R91">
        <v>1992.6964</v>
      </c>
      <c r="S91">
        <v>130.21119999999999</v>
      </c>
      <c r="T91">
        <v>0</v>
      </c>
      <c r="U91">
        <v>2021</v>
      </c>
      <c r="V91">
        <v>1.4300351468102499</v>
      </c>
      <c r="W91">
        <v>0</v>
      </c>
      <c r="X91">
        <v>0</v>
      </c>
      <c r="Y91">
        <v>0</v>
      </c>
      <c r="Z91">
        <v>0</v>
      </c>
      <c r="AA91">
        <v>46.12</v>
      </c>
      <c r="AB91">
        <v>7.7019731640806404</v>
      </c>
      <c r="AC91">
        <v>0</v>
      </c>
      <c r="AD91">
        <v>0</v>
      </c>
      <c r="AE91">
        <v>0</v>
      </c>
      <c r="AF91">
        <v>0</v>
      </c>
      <c r="AG91">
        <v>0</v>
      </c>
      <c r="AH91">
        <v>0</v>
      </c>
      <c r="AI91">
        <v>1414.51</v>
      </c>
      <c r="AK91" s="106">
        <v>71093</v>
      </c>
    </row>
    <row r="92" spans="1:37" x14ac:dyDescent="0.25">
      <c r="A92" t="s">
        <v>289</v>
      </c>
      <c r="B92">
        <v>139</v>
      </c>
      <c r="C92">
        <v>1005.3440739969</v>
      </c>
      <c r="D92">
        <v>2018</v>
      </c>
      <c r="E92">
        <v>5523.5126</v>
      </c>
      <c r="F92">
        <v>19.764199999999999</v>
      </c>
      <c r="G92">
        <v>0</v>
      </c>
      <c r="H92">
        <v>37.203200000000002</v>
      </c>
      <c r="I92">
        <v>1470.6890000000001</v>
      </c>
      <c r="J92">
        <v>744.06399999999996</v>
      </c>
      <c r="K92">
        <v>0</v>
      </c>
      <c r="L92">
        <v>3251.7921999999999</v>
      </c>
      <c r="N92">
        <v>0</v>
      </c>
      <c r="O92">
        <v>4294.6444000000001</v>
      </c>
      <c r="P92">
        <v>0</v>
      </c>
      <c r="Q92">
        <v>649.89340000000004</v>
      </c>
      <c r="R92">
        <v>519.68219999999997</v>
      </c>
      <c r="S92">
        <v>59.2926</v>
      </c>
      <c r="T92">
        <v>0</v>
      </c>
      <c r="U92">
        <v>2021</v>
      </c>
      <c r="V92">
        <v>0.36909106624708299</v>
      </c>
      <c r="W92">
        <v>0</v>
      </c>
      <c r="X92">
        <v>0</v>
      </c>
      <c r="Y92">
        <v>0</v>
      </c>
      <c r="Z92">
        <v>0</v>
      </c>
      <c r="AA92">
        <v>7.9757764309999999</v>
      </c>
      <c r="AB92">
        <v>2.6933189187767699</v>
      </c>
      <c r="AC92">
        <v>0</v>
      </c>
      <c r="AD92">
        <v>0</v>
      </c>
      <c r="AE92">
        <v>0</v>
      </c>
      <c r="AF92">
        <v>0</v>
      </c>
      <c r="AG92">
        <v>0</v>
      </c>
      <c r="AH92">
        <v>0</v>
      </c>
      <c r="AI92">
        <v>367.71</v>
      </c>
      <c r="AK92" s="106">
        <v>71094</v>
      </c>
    </row>
    <row r="93" spans="1:37" x14ac:dyDescent="0.25">
      <c r="A93" t="s">
        <v>290</v>
      </c>
      <c r="B93">
        <v>432</v>
      </c>
      <c r="C93">
        <v>846.48416499736197</v>
      </c>
      <c r="D93">
        <v>2018</v>
      </c>
      <c r="E93">
        <v>14876.6296</v>
      </c>
      <c r="F93">
        <v>2957.6543999999999</v>
      </c>
      <c r="G93">
        <v>0</v>
      </c>
      <c r="H93">
        <v>196.4794</v>
      </c>
      <c r="I93">
        <v>3516.8649999999998</v>
      </c>
      <c r="J93">
        <v>659.19420000000002</v>
      </c>
      <c r="K93">
        <v>77.894199999999998</v>
      </c>
      <c r="L93">
        <v>7468.5424000000003</v>
      </c>
      <c r="N93">
        <v>0</v>
      </c>
      <c r="O93">
        <v>9939.0673999999999</v>
      </c>
      <c r="P93">
        <v>0</v>
      </c>
      <c r="Q93">
        <v>3956.3278</v>
      </c>
      <c r="R93">
        <v>957.98239999999998</v>
      </c>
      <c r="S93">
        <v>22.089400000000001</v>
      </c>
      <c r="T93">
        <v>0</v>
      </c>
      <c r="U93">
        <v>2021</v>
      </c>
      <c r="V93">
        <v>0.70136215093012999</v>
      </c>
      <c r="W93">
        <v>0</v>
      </c>
      <c r="X93">
        <v>0</v>
      </c>
      <c r="Y93">
        <v>0</v>
      </c>
      <c r="Z93">
        <v>0</v>
      </c>
      <c r="AA93">
        <v>31.903105719999999</v>
      </c>
      <c r="AB93">
        <v>4.0404037500998999</v>
      </c>
      <c r="AC93">
        <v>0</v>
      </c>
      <c r="AD93">
        <v>0</v>
      </c>
      <c r="AE93">
        <v>0</v>
      </c>
      <c r="AF93">
        <v>0</v>
      </c>
      <c r="AG93">
        <v>0</v>
      </c>
      <c r="AH93">
        <v>0</v>
      </c>
      <c r="AI93">
        <v>677.44</v>
      </c>
      <c r="AK93" s="106">
        <v>71095</v>
      </c>
    </row>
    <row r="94" spans="1:37" x14ac:dyDescent="0.25">
      <c r="A94" t="s">
        <v>291</v>
      </c>
      <c r="B94">
        <v>191</v>
      </c>
      <c r="C94">
        <v>1657.7735804947399</v>
      </c>
      <c r="D94">
        <v>2018</v>
      </c>
      <c r="E94">
        <v>3619.1738</v>
      </c>
      <c r="F94">
        <v>0</v>
      </c>
      <c r="G94">
        <v>0</v>
      </c>
      <c r="H94">
        <v>67.430800000000005</v>
      </c>
      <c r="I94">
        <v>1863.6478</v>
      </c>
      <c r="J94">
        <v>554.56020000000001</v>
      </c>
      <c r="K94">
        <v>0</v>
      </c>
      <c r="L94">
        <v>1133.5350000000001</v>
      </c>
      <c r="N94">
        <v>0</v>
      </c>
      <c r="O94">
        <v>2304.2732000000001</v>
      </c>
      <c r="P94">
        <v>0</v>
      </c>
      <c r="Q94">
        <v>624.31619999999998</v>
      </c>
      <c r="R94">
        <v>683.60879999999997</v>
      </c>
      <c r="S94">
        <v>6.9756</v>
      </c>
      <c r="T94">
        <v>0</v>
      </c>
      <c r="U94">
        <v>2021</v>
      </c>
      <c r="V94">
        <v>0.48643563429925302</v>
      </c>
      <c r="W94">
        <v>0</v>
      </c>
      <c r="X94">
        <v>0</v>
      </c>
      <c r="Y94">
        <v>0</v>
      </c>
      <c r="Z94">
        <v>0</v>
      </c>
      <c r="AA94">
        <v>11.96366465</v>
      </c>
      <c r="AB94">
        <v>5.8585930571790401</v>
      </c>
      <c r="AC94">
        <v>0</v>
      </c>
      <c r="AD94">
        <v>0</v>
      </c>
      <c r="AE94">
        <v>0</v>
      </c>
      <c r="AF94">
        <v>0</v>
      </c>
      <c r="AG94">
        <v>0</v>
      </c>
      <c r="AH94">
        <v>0</v>
      </c>
      <c r="AI94">
        <v>489.45</v>
      </c>
      <c r="AK94" s="106">
        <v>71096</v>
      </c>
    </row>
    <row r="95" spans="1:37" x14ac:dyDescent="0.25">
      <c r="A95" t="s">
        <v>292</v>
      </c>
      <c r="B95">
        <v>481</v>
      </c>
      <c r="C95">
        <v>1659.2622734945101</v>
      </c>
      <c r="D95">
        <v>2018</v>
      </c>
      <c r="E95">
        <v>11037.724399999999</v>
      </c>
      <c r="F95">
        <v>246.47120000000001</v>
      </c>
      <c r="G95">
        <v>0</v>
      </c>
      <c r="H95">
        <v>285.99959999999999</v>
      </c>
      <c r="I95">
        <v>4027.2464</v>
      </c>
      <c r="J95">
        <v>2450.7608</v>
      </c>
      <c r="K95">
        <v>0</v>
      </c>
      <c r="L95">
        <v>4027.2464</v>
      </c>
      <c r="N95">
        <v>0</v>
      </c>
      <c r="O95">
        <v>7024.4291999999996</v>
      </c>
      <c r="P95">
        <v>0</v>
      </c>
      <c r="Q95">
        <v>2085.7044000000001</v>
      </c>
      <c r="R95">
        <v>1507.8922</v>
      </c>
      <c r="S95">
        <v>418.536</v>
      </c>
      <c r="T95">
        <v>0</v>
      </c>
      <c r="U95">
        <v>2021</v>
      </c>
      <c r="V95">
        <v>2.2194161819198599</v>
      </c>
      <c r="W95">
        <v>0</v>
      </c>
      <c r="X95">
        <v>968.31420000000003</v>
      </c>
      <c r="Y95">
        <v>0</v>
      </c>
      <c r="Z95">
        <v>0</v>
      </c>
      <c r="AA95">
        <v>189.10332930000001</v>
      </c>
      <c r="AB95">
        <v>11.3556698634918</v>
      </c>
      <c r="AC95">
        <v>0</v>
      </c>
      <c r="AD95">
        <v>0</v>
      </c>
      <c r="AE95">
        <v>0</v>
      </c>
      <c r="AF95">
        <v>0</v>
      </c>
      <c r="AG95">
        <v>0</v>
      </c>
      <c r="AH95">
        <v>0</v>
      </c>
      <c r="AI95">
        <v>1069.99</v>
      </c>
      <c r="AK95" s="106">
        <v>71097</v>
      </c>
    </row>
    <row r="96" spans="1:37" x14ac:dyDescent="0.25">
      <c r="A96" t="s">
        <v>293</v>
      </c>
      <c r="B96">
        <v>250</v>
      </c>
      <c r="C96">
        <v>2229.5369759928399</v>
      </c>
      <c r="D96">
        <v>2018</v>
      </c>
      <c r="E96">
        <v>9328.7024000000001</v>
      </c>
      <c r="F96">
        <v>0</v>
      </c>
      <c r="G96">
        <v>0</v>
      </c>
      <c r="H96">
        <v>294.13780000000003</v>
      </c>
      <c r="I96">
        <v>1785.7536</v>
      </c>
      <c r="J96">
        <v>2034.55</v>
      </c>
      <c r="K96">
        <v>0</v>
      </c>
      <c r="L96">
        <v>5214.2610000000004</v>
      </c>
      <c r="N96">
        <v>0</v>
      </c>
      <c r="O96">
        <v>7427.8513999999996</v>
      </c>
      <c r="P96">
        <v>0</v>
      </c>
      <c r="Q96">
        <v>1206.7788</v>
      </c>
      <c r="R96">
        <v>645.24300000000005</v>
      </c>
      <c r="S96">
        <v>48.8292</v>
      </c>
      <c r="T96">
        <v>0</v>
      </c>
      <c r="U96">
        <v>2021</v>
      </c>
      <c r="V96">
        <v>0.47285265883793398</v>
      </c>
      <c r="W96">
        <v>0</v>
      </c>
      <c r="X96">
        <v>0</v>
      </c>
      <c r="Y96">
        <v>0</v>
      </c>
      <c r="Z96">
        <v>0</v>
      </c>
      <c r="AA96">
        <v>109.21821749999999</v>
      </c>
      <c r="AB96">
        <v>0.644866294732659</v>
      </c>
      <c r="AC96">
        <v>0</v>
      </c>
      <c r="AD96">
        <v>0</v>
      </c>
      <c r="AE96">
        <v>0</v>
      </c>
      <c r="AF96">
        <v>0</v>
      </c>
      <c r="AG96">
        <v>0</v>
      </c>
      <c r="AH96">
        <v>0</v>
      </c>
      <c r="AI96">
        <v>456.32</v>
      </c>
      <c r="AK96" s="106">
        <v>71098</v>
      </c>
    </row>
    <row r="97" spans="1:37" x14ac:dyDescent="0.25">
      <c r="A97" t="s">
        <v>294</v>
      </c>
      <c r="B97">
        <v>323</v>
      </c>
      <c r="C97">
        <v>418.77559399871501</v>
      </c>
      <c r="D97">
        <v>2018</v>
      </c>
      <c r="E97">
        <v>5513.0492000000004</v>
      </c>
      <c r="F97">
        <v>0</v>
      </c>
      <c r="G97">
        <v>0</v>
      </c>
      <c r="H97">
        <v>211.5932</v>
      </c>
      <c r="I97">
        <v>3093.6786000000002</v>
      </c>
      <c r="J97">
        <v>324.36540000000002</v>
      </c>
      <c r="K97">
        <v>0</v>
      </c>
      <c r="L97">
        <v>1883.412</v>
      </c>
      <c r="N97">
        <v>0</v>
      </c>
      <c r="O97">
        <v>2744.8986</v>
      </c>
      <c r="P97">
        <v>1112.6081999999999</v>
      </c>
      <c r="Q97">
        <v>1155.6243999999999</v>
      </c>
      <c r="R97">
        <v>477.82859999999999</v>
      </c>
      <c r="S97">
        <v>23.251999999999999</v>
      </c>
      <c r="T97">
        <v>0</v>
      </c>
      <c r="U97">
        <v>2021</v>
      </c>
      <c r="V97">
        <v>0.35561873402254102</v>
      </c>
      <c r="W97">
        <v>0</v>
      </c>
      <c r="X97">
        <v>0</v>
      </c>
      <c r="Y97">
        <v>0</v>
      </c>
      <c r="Z97">
        <v>0</v>
      </c>
      <c r="AA97">
        <v>19.939441080000002</v>
      </c>
      <c r="AB97">
        <v>5.8342982993443799</v>
      </c>
      <c r="AC97">
        <v>0</v>
      </c>
      <c r="AD97">
        <v>0</v>
      </c>
      <c r="AE97">
        <v>0</v>
      </c>
      <c r="AF97">
        <v>0</v>
      </c>
      <c r="AG97">
        <v>0</v>
      </c>
      <c r="AH97">
        <v>0</v>
      </c>
      <c r="AI97">
        <v>338.72</v>
      </c>
      <c r="AK97" s="106">
        <v>71099</v>
      </c>
    </row>
    <row r="98" spans="1:37" x14ac:dyDescent="0.25">
      <c r="A98" t="s">
        <v>295</v>
      </c>
      <c r="B98">
        <v>205</v>
      </c>
      <c r="C98">
        <v>638.33194899801003</v>
      </c>
      <c r="D98">
        <v>2018</v>
      </c>
      <c r="E98">
        <v>5869.9674000000005</v>
      </c>
      <c r="F98">
        <v>374.35719999999998</v>
      </c>
      <c r="G98">
        <v>0</v>
      </c>
      <c r="H98">
        <v>102.30880000000001</v>
      </c>
      <c r="I98">
        <v>2200.8018000000002</v>
      </c>
      <c r="J98">
        <v>597.57640000000004</v>
      </c>
      <c r="K98">
        <v>0</v>
      </c>
      <c r="L98">
        <v>2594.9232000000002</v>
      </c>
      <c r="N98">
        <v>0</v>
      </c>
      <c r="O98">
        <v>3618.0111999999999</v>
      </c>
      <c r="P98">
        <v>996.34820000000002</v>
      </c>
      <c r="Q98">
        <v>890.55160000000001</v>
      </c>
      <c r="R98">
        <v>354.59300000000002</v>
      </c>
      <c r="S98">
        <v>9.3008000000000006</v>
      </c>
      <c r="T98">
        <v>0</v>
      </c>
      <c r="U98">
        <v>2021</v>
      </c>
      <c r="V98">
        <v>0.480232118549826</v>
      </c>
      <c r="W98">
        <v>0</v>
      </c>
      <c r="X98">
        <v>0</v>
      </c>
      <c r="Y98">
        <v>0</v>
      </c>
      <c r="Z98">
        <v>0</v>
      </c>
      <c r="AA98">
        <v>7.9757764309999999</v>
      </c>
      <c r="AB98">
        <v>7.93192853497127</v>
      </c>
      <c r="AC98">
        <v>0</v>
      </c>
      <c r="AD98">
        <v>0</v>
      </c>
      <c r="AE98">
        <v>0</v>
      </c>
      <c r="AF98">
        <v>0</v>
      </c>
      <c r="AG98">
        <v>216.62100000000001</v>
      </c>
      <c r="AH98">
        <v>0</v>
      </c>
      <c r="AI98">
        <v>250.93</v>
      </c>
      <c r="AK98" s="106">
        <v>71100</v>
      </c>
    </row>
    <row r="99" spans="1:37" x14ac:dyDescent="0.25">
      <c r="A99" t="s">
        <v>296</v>
      </c>
      <c r="B99">
        <v>453</v>
      </c>
      <c r="C99">
        <v>1641.3498219947001</v>
      </c>
      <c r="D99">
        <v>2018</v>
      </c>
      <c r="E99">
        <v>8142.8504000000003</v>
      </c>
      <c r="F99">
        <v>192.99160000000001</v>
      </c>
      <c r="G99">
        <v>0</v>
      </c>
      <c r="H99">
        <v>630.12919999999997</v>
      </c>
      <c r="I99">
        <v>3320.3856000000001</v>
      </c>
      <c r="J99">
        <v>1525.3312000000001</v>
      </c>
      <c r="K99">
        <v>0</v>
      </c>
      <c r="L99">
        <v>2474.0128</v>
      </c>
      <c r="N99">
        <v>0</v>
      </c>
      <c r="O99">
        <v>4492.2864</v>
      </c>
      <c r="P99">
        <v>0</v>
      </c>
      <c r="Q99">
        <v>2167.0864000000001</v>
      </c>
      <c r="R99">
        <v>1074.2424000000001</v>
      </c>
      <c r="S99">
        <v>409.23520000000002</v>
      </c>
      <c r="T99">
        <v>0</v>
      </c>
      <c r="U99">
        <v>2021</v>
      </c>
      <c r="V99">
        <v>1.0904651475223099</v>
      </c>
      <c r="W99">
        <v>0</v>
      </c>
      <c r="X99">
        <v>0</v>
      </c>
      <c r="Y99">
        <v>0</v>
      </c>
      <c r="Z99">
        <v>0</v>
      </c>
      <c r="AA99">
        <v>533.24699999999996</v>
      </c>
      <c r="AB99">
        <v>7.3448103658461097</v>
      </c>
      <c r="AC99">
        <v>0</v>
      </c>
      <c r="AD99">
        <v>0</v>
      </c>
      <c r="AE99">
        <v>0</v>
      </c>
      <c r="AF99">
        <v>0</v>
      </c>
      <c r="AG99">
        <v>184.12785</v>
      </c>
      <c r="AH99">
        <v>0</v>
      </c>
      <c r="AI99">
        <v>758.6</v>
      </c>
      <c r="AK99" s="106">
        <v>71101</v>
      </c>
    </row>
    <row r="100" spans="1:37" x14ac:dyDescent="0.25">
      <c r="A100" t="s">
        <v>297</v>
      </c>
      <c r="B100">
        <v>684</v>
      </c>
      <c r="C100">
        <v>1401.2357999954399</v>
      </c>
      <c r="D100">
        <v>2018</v>
      </c>
      <c r="E100">
        <v>12894.3966</v>
      </c>
      <c r="F100">
        <v>70.918599999999998</v>
      </c>
      <c r="G100">
        <v>0</v>
      </c>
      <c r="H100">
        <v>270.88580000000002</v>
      </c>
      <c r="I100">
        <v>5492.1224000000002</v>
      </c>
      <c r="J100">
        <v>1141.6732</v>
      </c>
      <c r="K100">
        <v>0</v>
      </c>
      <c r="L100">
        <v>5918.7965999999997</v>
      </c>
      <c r="N100">
        <v>0</v>
      </c>
      <c r="O100">
        <v>7258.1117999999997</v>
      </c>
      <c r="P100">
        <v>2375.1918000000001</v>
      </c>
      <c r="Q100">
        <v>2018.2736</v>
      </c>
      <c r="R100">
        <v>989.37260000000003</v>
      </c>
      <c r="S100">
        <v>253.4468</v>
      </c>
      <c r="T100">
        <v>0</v>
      </c>
      <c r="U100">
        <v>2021</v>
      </c>
      <c r="V100">
        <v>0.72675016080723398</v>
      </c>
      <c r="W100">
        <v>0</v>
      </c>
      <c r="X100">
        <v>0</v>
      </c>
      <c r="Y100">
        <v>0</v>
      </c>
      <c r="Z100">
        <v>0</v>
      </c>
      <c r="AA100">
        <v>35.890993940000001</v>
      </c>
      <c r="AB100">
        <v>16.371305569131799</v>
      </c>
      <c r="AC100">
        <v>0</v>
      </c>
      <c r="AD100">
        <v>0</v>
      </c>
      <c r="AE100">
        <v>0</v>
      </c>
      <c r="AF100">
        <v>0</v>
      </c>
      <c r="AG100">
        <v>0</v>
      </c>
      <c r="AH100">
        <v>0</v>
      </c>
      <c r="AI100">
        <v>705.6</v>
      </c>
      <c r="AK100" s="106">
        <v>71102</v>
      </c>
    </row>
    <row r="101" spans="1:37" x14ac:dyDescent="0.25">
      <c r="A101" t="s">
        <v>298</v>
      </c>
      <c r="B101">
        <v>276</v>
      </c>
      <c r="C101">
        <v>3939.8507374875298</v>
      </c>
      <c r="D101">
        <v>2018</v>
      </c>
      <c r="E101">
        <v>13166.445</v>
      </c>
      <c r="F101">
        <v>1759.0137999999999</v>
      </c>
      <c r="G101">
        <v>0</v>
      </c>
      <c r="H101">
        <v>458.06439999999998</v>
      </c>
      <c r="I101">
        <v>1840.3958</v>
      </c>
      <c r="J101">
        <v>3788.9133999999999</v>
      </c>
      <c r="K101">
        <v>0</v>
      </c>
      <c r="L101">
        <v>5320.0576000000001</v>
      </c>
      <c r="N101">
        <v>0</v>
      </c>
      <c r="O101">
        <v>11324.8866</v>
      </c>
      <c r="P101">
        <v>0</v>
      </c>
      <c r="Q101">
        <v>1000.9986</v>
      </c>
      <c r="R101">
        <v>806.84439999999995</v>
      </c>
      <c r="S101">
        <v>34.878</v>
      </c>
      <c r="T101">
        <v>0</v>
      </c>
      <c r="U101">
        <v>2021</v>
      </c>
      <c r="V101">
        <v>0.87881668513479005</v>
      </c>
      <c r="W101">
        <v>0</v>
      </c>
      <c r="X101">
        <v>0</v>
      </c>
      <c r="Y101">
        <v>0</v>
      </c>
      <c r="Z101">
        <v>0</v>
      </c>
      <c r="AA101">
        <v>119.7968882</v>
      </c>
      <c r="AB101">
        <v>4.7632471547143904</v>
      </c>
      <c r="AC101">
        <v>0</v>
      </c>
      <c r="AD101">
        <v>0.09</v>
      </c>
      <c r="AE101">
        <v>0</v>
      </c>
      <c r="AF101">
        <v>0</v>
      </c>
      <c r="AG101">
        <v>0</v>
      </c>
      <c r="AH101">
        <v>0</v>
      </c>
      <c r="AI101">
        <v>571.44000000000005</v>
      </c>
      <c r="AK101" s="106">
        <v>71103</v>
      </c>
    </row>
    <row r="102" spans="1:37" x14ac:dyDescent="0.25">
      <c r="A102" t="s">
        <v>299</v>
      </c>
      <c r="B102">
        <v>188</v>
      </c>
      <c r="C102">
        <v>918.52884649701105</v>
      </c>
      <c r="D102">
        <v>2018</v>
      </c>
      <c r="E102">
        <v>3466.8732</v>
      </c>
      <c r="F102">
        <v>0</v>
      </c>
      <c r="G102">
        <v>0</v>
      </c>
      <c r="H102">
        <v>74.406400000000005</v>
      </c>
      <c r="I102">
        <v>1388.1443999999999</v>
      </c>
      <c r="J102">
        <v>1388.1443999999999</v>
      </c>
      <c r="K102">
        <v>3.4878</v>
      </c>
      <c r="L102">
        <v>612.6902</v>
      </c>
      <c r="N102">
        <v>0</v>
      </c>
      <c r="O102">
        <v>1878.7616</v>
      </c>
      <c r="P102">
        <v>0</v>
      </c>
      <c r="Q102">
        <v>710.34860000000003</v>
      </c>
      <c r="R102">
        <v>556.8854</v>
      </c>
      <c r="S102">
        <v>320.87759999999997</v>
      </c>
      <c r="T102">
        <v>0</v>
      </c>
      <c r="U102">
        <v>2021</v>
      </c>
      <c r="V102">
        <v>0.39085468974377002</v>
      </c>
      <c r="W102">
        <v>0</v>
      </c>
      <c r="X102">
        <v>0</v>
      </c>
      <c r="Y102">
        <v>0</v>
      </c>
      <c r="Z102">
        <v>0</v>
      </c>
      <c r="AA102">
        <v>0</v>
      </c>
      <c r="AB102">
        <v>2.8101403216255698</v>
      </c>
      <c r="AC102">
        <v>0</v>
      </c>
      <c r="AD102">
        <v>0</v>
      </c>
      <c r="AE102">
        <v>0</v>
      </c>
      <c r="AF102">
        <v>0</v>
      </c>
      <c r="AG102">
        <v>0</v>
      </c>
      <c r="AH102">
        <v>0</v>
      </c>
      <c r="AI102">
        <v>398.35</v>
      </c>
      <c r="AK102" s="106">
        <v>71104</v>
      </c>
    </row>
    <row r="103" spans="1:37" x14ac:dyDescent="0.25">
      <c r="A103" t="s">
        <v>300</v>
      </c>
      <c r="B103">
        <v>7925</v>
      </c>
      <c r="C103">
        <v>1233.10075999592</v>
      </c>
      <c r="D103">
        <v>2018</v>
      </c>
      <c r="E103">
        <v>239625.8112</v>
      </c>
      <c r="F103">
        <v>7974.2734</v>
      </c>
      <c r="G103">
        <v>0</v>
      </c>
      <c r="H103">
        <v>23160.154600000002</v>
      </c>
      <c r="I103">
        <v>56007.092400000001</v>
      </c>
      <c r="J103">
        <v>1066.1042</v>
      </c>
      <c r="K103">
        <v>13508.249400000001</v>
      </c>
      <c r="L103">
        <v>137909.93719999999</v>
      </c>
      <c r="N103">
        <v>0</v>
      </c>
      <c r="O103">
        <v>160203.95480000001</v>
      </c>
      <c r="P103">
        <v>42267.4856</v>
      </c>
      <c r="Q103">
        <v>31343.696</v>
      </c>
      <c r="R103">
        <v>5728.1301999999996</v>
      </c>
      <c r="S103">
        <v>82.544600000000003</v>
      </c>
      <c r="T103">
        <v>0</v>
      </c>
      <c r="U103">
        <v>2021</v>
      </c>
      <c r="V103">
        <v>4.8534790592386701</v>
      </c>
      <c r="W103">
        <v>0</v>
      </c>
      <c r="X103">
        <v>0</v>
      </c>
      <c r="Y103">
        <v>0</v>
      </c>
      <c r="Z103">
        <v>0</v>
      </c>
      <c r="AA103">
        <v>533.02200000000005</v>
      </c>
      <c r="AB103">
        <v>121.184070591897</v>
      </c>
      <c r="AC103">
        <v>0</v>
      </c>
      <c r="AD103">
        <v>0</v>
      </c>
      <c r="AE103">
        <v>0</v>
      </c>
      <c r="AF103">
        <v>0</v>
      </c>
      <c r="AG103">
        <v>0</v>
      </c>
      <c r="AH103">
        <v>0</v>
      </c>
      <c r="AI103">
        <v>3707.7</v>
      </c>
      <c r="AK103" s="106">
        <v>71105</v>
      </c>
    </row>
    <row r="104" spans="1:37" x14ac:dyDescent="0.25">
      <c r="A104" t="s">
        <v>301</v>
      </c>
      <c r="B104">
        <v>2849</v>
      </c>
      <c r="C104">
        <v>2000.1063819937201</v>
      </c>
      <c r="D104">
        <v>2018</v>
      </c>
      <c r="E104">
        <v>102730.8238</v>
      </c>
      <c r="F104">
        <v>12459.584199999999</v>
      </c>
      <c r="G104">
        <v>0</v>
      </c>
      <c r="H104">
        <v>23178.7562</v>
      </c>
      <c r="I104">
        <v>21222.100399999999</v>
      </c>
      <c r="J104">
        <v>1112.6081999999999</v>
      </c>
      <c r="K104">
        <v>0</v>
      </c>
      <c r="L104">
        <v>44757.774799999999</v>
      </c>
      <c r="N104">
        <v>0</v>
      </c>
      <c r="O104">
        <v>51591.537600000003</v>
      </c>
      <c r="P104">
        <v>24972.648000000001</v>
      </c>
      <c r="Q104">
        <v>16517.058199999999</v>
      </c>
      <c r="R104">
        <v>9596.1003999999994</v>
      </c>
      <c r="S104">
        <v>53.479599999999998</v>
      </c>
      <c r="T104">
        <v>0</v>
      </c>
      <c r="U104">
        <v>2021</v>
      </c>
      <c r="V104">
        <v>9.3239555979857993</v>
      </c>
      <c r="W104">
        <v>0</v>
      </c>
      <c r="X104">
        <v>0</v>
      </c>
      <c r="Y104">
        <v>0</v>
      </c>
      <c r="Z104">
        <v>0</v>
      </c>
      <c r="AA104">
        <v>295.50400000000002</v>
      </c>
      <c r="AB104">
        <v>291.38325919802901</v>
      </c>
      <c r="AC104">
        <v>0</v>
      </c>
      <c r="AD104">
        <v>0</v>
      </c>
      <c r="AE104">
        <v>0</v>
      </c>
      <c r="AF104">
        <v>0</v>
      </c>
      <c r="AG104">
        <v>0</v>
      </c>
      <c r="AH104">
        <v>0</v>
      </c>
      <c r="AI104">
        <v>1581.8</v>
      </c>
      <c r="AK104" s="106">
        <v>71106</v>
      </c>
    </row>
    <row r="105" spans="1:37" x14ac:dyDescent="0.25">
      <c r="A105" t="s">
        <v>302</v>
      </c>
      <c r="B105">
        <v>332</v>
      </c>
      <c r="C105">
        <v>552.39887849821901</v>
      </c>
      <c r="D105">
        <v>2018</v>
      </c>
      <c r="E105">
        <v>9125.2474000000002</v>
      </c>
      <c r="F105">
        <v>0</v>
      </c>
      <c r="G105">
        <v>0</v>
      </c>
      <c r="H105">
        <v>249.959</v>
      </c>
      <c r="I105">
        <v>3050.6624000000002</v>
      </c>
      <c r="J105">
        <v>422.02379999999999</v>
      </c>
      <c r="K105">
        <v>0</v>
      </c>
      <c r="L105">
        <v>5402.6022000000003</v>
      </c>
      <c r="N105">
        <v>0</v>
      </c>
      <c r="O105">
        <v>6111.7882</v>
      </c>
      <c r="P105">
        <v>1352.1038000000001</v>
      </c>
      <c r="Q105">
        <v>1130.0472</v>
      </c>
      <c r="R105">
        <v>530.14559999999994</v>
      </c>
      <c r="S105">
        <v>0</v>
      </c>
      <c r="T105">
        <v>0</v>
      </c>
      <c r="U105">
        <v>2021</v>
      </c>
      <c r="V105">
        <v>0.39047842477475903</v>
      </c>
      <c r="W105">
        <v>0</v>
      </c>
      <c r="X105">
        <v>0</v>
      </c>
      <c r="Y105">
        <v>0</v>
      </c>
      <c r="Z105">
        <v>0</v>
      </c>
      <c r="AA105">
        <v>15.95155286</v>
      </c>
      <c r="AB105">
        <v>8.3125243852285493</v>
      </c>
      <c r="AC105">
        <v>0</v>
      </c>
      <c r="AD105">
        <v>0</v>
      </c>
      <c r="AE105">
        <v>0</v>
      </c>
      <c r="AF105">
        <v>0</v>
      </c>
      <c r="AG105">
        <v>0</v>
      </c>
      <c r="AH105">
        <v>0</v>
      </c>
      <c r="AI105">
        <v>376.82</v>
      </c>
      <c r="AK105" s="106">
        <v>71107</v>
      </c>
    </row>
    <row r="106" spans="1:37" x14ac:dyDescent="0.25">
      <c r="A106" t="s">
        <v>303</v>
      </c>
      <c r="B106">
        <v>170</v>
      </c>
      <c r="C106">
        <v>263.322910999187</v>
      </c>
      <c r="D106">
        <v>2018</v>
      </c>
      <c r="E106">
        <v>2920.4512</v>
      </c>
      <c r="F106">
        <v>0</v>
      </c>
      <c r="G106">
        <v>0</v>
      </c>
      <c r="H106">
        <v>296.46300000000002</v>
      </c>
      <c r="I106">
        <v>1462.5508</v>
      </c>
      <c r="J106">
        <v>301.11340000000001</v>
      </c>
      <c r="K106">
        <v>0</v>
      </c>
      <c r="L106">
        <v>860.32399999999996</v>
      </c>
      <c r="N106">
        <v>0</v>
      </c>
      <c r="O106">
        <v>1367.2175999999999</v>
      </c>
      <c r="P106">
        <v>690.58439999999996</v>
      </c>
      <c r="Q106">
        <v>621.99099999999999</v>
      </c>
      <c r="R106">
        <v>241.82079999999999</v>
      </c>
      <c r="S106">
        <v>0</v>
      </c>
      <c r="T106">
        <v>0</v>
      </c>
      <c r="U106">
        <v>2021</v>
      </c>
      <c r="V106">
        <v>0.19204795109825901</v>
      </c>
      <c r="W106">
        <v>0</v>
      </c>
      <c r="X106">
        <v>0</v>
      </c>
      <c r="Y106">
        <v>0</v>
      </c>
      <c r="Z106">
        <v>0</v>
      </c>
      <c r="AA106">
        <v>11.96366465</v>
      </c>
      <c r="AB106">
        <v>10.8486062363908</v>
      </c>
      <c r="AC106">
        <v>0</v>
      </c>
      <c r="AD106">
        <v>0</v>
      </c>
      <c r="AE106">
        <v>0</v>
      </c>
      <c r="AF106">
        <v>0</v>
      </c>
      <c r="AG106">
        <v>0</v>
      </c>
      <c r="AH106">
        <v>0</v>
      </c>
      <c r="AI106">
        <v>171.43</v>
      </c>
      <c r="AK106" s="106">
        <v>71108</v>
      </c>
    </row>
    <row r="107" spans="1:37" x14ac:dyDescent="0.25">
      <c r="A107" t="s">
        <v>304</v>
      </c>
      <c r="B107">
        <v>357</v>
      </c>
      <c r="C107">
        <v>862.60093199732501</v>
      </c>
      <c r="D107">
        <v>2018</v>
      </c>
      <c r="E107">
        <v>8625.3294000000005</v>
      </c>
      <c r="F107">
        <v>525.49519999999995</v>
      </c>
      <c r="G107">
        <v>0</v>
      </c>
      <c r="H107">
        <v>446.4384</v>
      </c>
      <c r="I107">
        <v>2606.5491999999999</v>
      </c>
      <c r="J107">
        <v>263.91019999999997</v>
      </c>
      <c r="K107">
        <v>0</v>
      </c>
      <c r="L107">
        <v>4782.9363999999996</v>
      </c>
      <c r="N107">
        <v>0</v>
      </c>
      <c r="O107">
        <v>6358.2593999999999</v>
      </c>
      <c r="P107">
        <v>0</v>
      </c>
      <c r="Q107">
        <v>1578.8108</v>
      </c>
      <c r="R107">
        <v>675.47059999999999</v>
      </c>
      <c r="S107">
        <v>12.788600000000001</v>
      </c>
      <c r="T107">
        <v>0</v>
      </c>
      <c r="U107">
        <v>2021</v>
      </c>
      <c r="V107">
        <v>0.50417190778941401</v>
      </c>
      <c r="W107">
        <v>0</v>
      </c>
      <c r="X107">
        <v>0</v>
      </c>
      <c r="Y107">
        <v>0</v>
      </c>
      <c r="Z107">
        <v>0</v>
      </c>
      <c r="AA107">
        <v>31.903105719999999</v>
      </c>
      <c r="AB107">
        <v>12.2889939529764</v>
      </c>
      <c r="AC107">
        <v>0</v>
      </c>
      <c r="AD107">
        <v>0</v>
      </c>
      <c r="AE107">
        <v>0</v>
      </c>
      <c r="AF107">
        <v>0</v>
      </c>
      <c r="AG107">
        <v>0</v>
      </c>
      <c r="AH107">
        <v>0</v>
      </c>
      <c r="AI107">
        <v>480.34</v>
      </c>
      <c r="AK107" s="106">
        <v>71109</v>
      </c>
    </row>
    <row r="108" spans="1:37" x14ac:dyDescent="0.25">
      <c r="A108" t="s">
        <v>305</v>
      </c>
      <c r="B108">
        <v>556</v>
      </c>
      <c r="C108">
        <v>1324.7906154956399</v>
      </c>
      <c r="D108">
        <v>2018</v>
      </c>
      <c r="E108">
        <v>18652.754400000002</v>
      </c>
      <c r="F108">
        <v>93.007999999999996</v>
      </c>
      <c r="G108">
        <v>0</v>
      </c>
      <c r="H108">
        <v>303.43860000000001</v>
      </c>
      <c r="I108">
        <v>4469.0343999999996</v>
      </c>
      <c r="J108">
        <v>1439.2988</v>
      </c>
      <c r="K108">
        <v>52.317</v>
      </c>
      <c r="L108">
        <v>12295.6576</v>
      </c>
      <c r="N108">
        <v>0</v>
      </c>
      <c r="O108">
        <v>14956.849</v>
      </c>
      <c r="P108">
        <v>0</v>
      </c>
      <c r="Q108">
        <v>1992.6964</v>
      </c>
      <c r="R108">
        <v>1619.5018</v>
      </c>
      <c r="S108">
        <v>83.7072</v>
      </c>
      <c r="T108">
        <v>0</v>
      </c>
      <c r="U108">
        <v>2021</v>
      </c>
      <c r="V108">
        <v>1.1765192755128</v>
      </c>
      <c r="W108">
        <v>0</v>
      </c>
      <c r="X108">
        <v>0</v>
      </c>
      <c r="Y108">
        <v>0</v>
      </c>
      <c r="Z108">
        <v>0</v>
      </c>
      <c r="AA108">
        <v>76.343000000000004</v>
      </c>
      <c r="AB108">
        <v>9.9416121625757601</v>
      </c>
      <c r="AC108">
        <v>0</v>
      </c>
      <c r="AD108">
        <v>0</v>
      </c>
      <c r="AE108">
        <v>0</v>
      </c>
      <c r="AF108">
        <v>0</v>
      </c>
      <c r="AG108">
        <v>0</v>
      </c>
      <c r="AH108">
        <v>0</v>
      </c>
      <c r="AI108">
        <v>1146.18</v>
      </c>
      <c r="AK108" s="106">
        <v>71110</v>
      </c>
    </row>
    <row r="109" spans="1:37" x14ac:dyDescent="0.25">
      <c r="A109" t="s">
        <v>306</v>
      </c>
      <c r="B109">
        <v>299</v>
      </c>
      <c r="C109">
        <v>1339.2047624957199</v>
      </c>
      <c r="D109">
        <v>2018</v>
      </c>
      <c r="E109">
        <v>9522.8565999999992</v>
      </c>
      <c r="F109">
        <v>0</v>
      </c>
      <c r="G109">
        <v>0</v>
      </c>
      <c r="H109">
        <v>367.38159999999999</v>
      </c>
      <c r="I109">
        <v>2524.0046000000002</v>
      </c>
      <c r="J109">
        <v>1184.6894</v>
      </c>
      <c r="K109">
        <v>0</v>
      </c>
      <c r="L109">
        <v>5446.7809999999999</v>
      </c>
      <c r="N109">
        <v>0</v>
      </c>
      <c r="O109">
        <v>7352.2824000000001</v>
      </c>
      <c r="P109">
        <v>95.333200000000005</v>
      </c>
      <c r="Q109">
        <v>1199.8032000000001</v>
      </c>
      <c r="R109">
        <v>863.81179999999995</v>
      </c>
      <c r="S109">
        <v>11.625999999999999</v>
      </c>
      <c r="T109">
        <v>0</v>
      </c>
      <c r="U109">
        <v>2021</v>
      </c>
      <c r="V109">
        <v>0.620252489252901</v>
      </c>
      <c r="W109">
        <v>0</v>
      </c>
      <c r="X109">
        <v>0</v>
      </c>
      <c r="Y109">
        <v>0</v>
      </c>
      <c r="Z109">
        <v>0</v>
      </c>
      <c r="AA109">
        <v>31.903105719999999</v>
      </c>
      <c r="AB109">
        <v>0.80310875145001803</v>
      </c>
      <c r="AC109">
        <v>0</v>
      </c>
      <c r="AD109">
        <v>0</v>
      </c>
      <c r="AE109">
        <v>0</v>
      </c>
      <c r="AF109">
        <v>0</v>
      </c>
      <c r="AG109">
        <v>0</v>
      </c>
      <c r="AH109">
        <v>0</v>
      </c>
      <c r="AI109">
        <v>629.41</v>
      </c>
      <c r="AK109" s="106">
        <v>71111</v>
      </c>
    </row>
    <row r="110" spans="1:37" x14ac:dyDescent="0.25">
      <c r="A110" t="s">
        <v>307</v>
      </c>
      <c r="B110">
        <v>233</v>
      </c>
      <c r="C110">
        <v>1408.19866099563</v>
      </c>
      <c r="D110">
        <v>2018</v>
      </c>
      <c r="E110">
        <v>4984.0662000000002</v>
      </c>
      <c r="F110">
        <v>197.642</v>
      </c>
      <c r="G110">
        <v>0</v>
      </c>
      <c r="H110">
        <v>155.7884</v>
      </c>
      <c r="I110">
        <v>1940.3794</v>
      </c>
      <c r="J110">
        <v>587.11300000000006</v>
      </c>
      <c r="K110">
        <v>0</v>
      </c>
      <c r="L110">
        <v>2103.1433999999999</v>
      </c>
      <c r="N110">
        <v>0</v>
      </c>
      <c r="O110">
        <v>3137.8573999999999</v>
      </c>
      <c r="P110">
        <v>0</v>
      </c>
      <c r="Q110">
        <v>1092.8440000000001</v>
      </c>
      <c r="R110">
        <v>723.13720000000001</v>
      </c>
      <c r="S110">
        <v>30.227599999999999</v>
      </c>
      <c r="T110">
        <v>0</v>
      </c>
      <c r="U110">
        <v>2021</v>
      </c>
      <c r="V110">
        <v>0.523819329849461</v>
      </c>
      <c r="W110">
        <v>0</v>
      </c>
      <c r="X110">
        <v>0</v>
      </c>
      <c r="Y110">
        <v>0</v>
      </c>
      <c r="Z110">
        <v>0</v>
      </c>
      <c r="AA110">
        <v>141.22421750000001</v>
      </c>
      <c r="AB110">
        <v>2.9459545698608198</v>
      </c>
      <c r="AC110">
        <v>0</v>
      </c>
      <c r="AD110">
        <v>0</v>
      </c>
      <c r="AE110">
        <v>0</v>
      </c>
      <c r="AF110">
        <v>0</v>
      </c>
      <c r="AG110">
        <v>0</v>
      </c>
      <c r="AH110">
        <v>0</v>
      </c>
      <c r="AI110">
        <v>522.57000000000005</v>
      </c>
      <c r="AK110" s="106">
        <v>71112</v>
      </c>
    </row>
    <row r="111" spans="1:37" x14ac:dyDescent="0.25">
      <c r="A111" t="s">
        <v>308</v>
      </c>
      <c r="B111">
        <v>93</v>
      </c>
      <c r="C111">
        <v>133.00781899963201</v>
      </c>
      <c r="D111">
        <v>2018</v>
      </c>
      <c r="E111">
        <v>2192.6635999999999</v>
      </c>
      <c r="F111">
        <v>0</v>
      </c>
      <c r="G111">
        <v>0</v>
      </c>
      <c r="H111">
        <v>84.869799999999998</v>
      </c>
      <c r="I111">
        <v>945.19380000000001</v>
      </c>
      <c r="J111">
        <v>141.8372</v>
      </c>
      <c r="K111">
        <v>0</v>
      </c>
      <c r="L111">
        <v>1020.7628</v>
      </c>
      <c r="N111">
        <v>0</v>
      </c>
      <c r="O111">
        <v>1273.047</v>
      </c>
      <c r="P111">
        <v>439.46280000000002</v>
      </c>
      <c r="Q111">
        <v>288.32479999999998</v>
      </c>
      <c r="R111">
        <v>191.82900000000001</v>
      </c>
      <c r="S111">
        <v>0</v>
      </c>
      <c r="T111">
        <v>0</v>
      </c>
      <c r="U111">
        <v>2021</v>
      </c>
      <c r="V111">
        <v>0.13627195065216</v>
      </c>
      <c r="W111">
        <v>0</v>
      </c>
      <c r="X111">
        <v>0</v>
      </c>
      <c r="Y111">
        <v>0</v>
      </c>
      <c r="Z111">
        <v>0</v>
      </c>
      <c r="AA111">
        <v>0</v>
      </c>
      <c r="AB111">
        <v>2.3202221873304301</v>
      </c>
      <c r="AC111">
        <v>0</v>
      </c>
      <c r="AD111">
        <v>0</v>
      </c>
      <c r="AE111">
        <v>0</v>
      </c>
      <c r="AF111">
        <v>0</v>
      </c>
      <c r="AG111">
        <v>0</v>
      </c>
      <c r="AH111">
        <v>0</v>
      </c>
      <c r="AI111">
        <v>137.47999999999999</v>
      </c>
      <c r="AK111" s="106">
        <v>71113</v>
      </c>
    </row>
    <row r="112" spans="1:37" x14ac:dyDescent="0.25">
      <c r="A112" t="s">
        <v>309</v>
      </c>
      <c r="B112">
        <v>87</v>
      </c>
      <c r="C112">
        <v>657.53570399791602</v>
      </c>
      <c r="D112">
        <v>2018</v>
      </c>
      <c r="E112">
        <v>2211.2651999999998</v>
      </c>
      <c r="F112">
        <v>0</v>
      </c>
      <c r="G112">
        <v>0</v>
      </c>
      <c r="H112">
        <v>36.040599999999998</v>
      </c>
      <c r="I112">
        <v>751.03959999999995</v>
      </c>
      <c r="J112">
        <v>380.17020000000002</v>
      </c>
      <c r="K112">
        <v>0</v>
      </c>
      <c r="L112">
        <v>1044.0147999999999</v>
      </c>
      <c r="N112">
        <v>0</v>
      </c>
      <c r="O112">
        <v>1555.5588</v>
      </c>
      <c r="P112">
        <v>0</v>
      </c>
      <c r="Q112">
        <v>394.12139999999999</v>
      </c>
      <c r="R112">
        <v>261.58499999999998</v>
      </c>
      <c r="S112">
        <v>0</v>
      </c>
      <c r="T112">
        <v>0</v>
      </c>
      <c r="U112">
        <v>2021</v>
      </c>
      <c r="V112">
        <v>0.18702119402891301</v>
      </c>
      <c r="W112">
        <v>0</v>
      </c>
      <c r="X112">
        <v>0</v>
      </c>
      <c r="Y112">
        <v>0</v>
      </c>
      <c r="Z112">
        <v>0</v>
      </c>
      <c r="AA112">
        <v>104.4678882</v>
      </c>
      <c r="AB112">
        <v>0.20921576875605299</v>
      </c>
      <c r="AC112">
        <v>0</v>
      </c>
      <c r="AD112">
        <v>0</v>
      </c>
      <c r="AE112">
        <v>0</v>
      </c>
      <c r="AF112">
        <v>0</v>
      </c>
      <c r="AG112">
        <v>0</v>
      </c>
      <c r="AH112">
        <v>0</v>
      </c>
      <c r="AI112">
        <v>186.34</v>
      </c>
      <c r="AK112" s="106">
        <v>71115</v>
      </c>
    </row>
    <row r="113" spans="1:37" x14ac:dyDescent="0.25">
      <c r="A113" t="s">
        <v>310</v>
      </c>
      <c r="B113">
        <v>171</v>
      </c>
      <c r="C113">
        <v>826.77973799735003</v>
      </c>
      <c r="D113">
        <v>2018</v>
      </c>
      <c r="E113">
        <v>2800.7033999999999</v>
      </c>
      <c r="F113">
        <v>0</v>
      </c>
      <c r="G113">
        <v>0</v>
      </c>
      <c r="H113">
        <v>36.040599999999998</v>
      </c>
      <c r="I113">
        <v>1292.8112000000001</v>
      </c>
      <c r="J113">
        <v>691.74699999999996</v>
      </c>
      <c r="K113">
        <v>0</v>
      </c>
      <c r="L113">
        <v>780.1046</v>
      </c>
      <c r="N113">
        <v>0</v>
      </c>
      <c r="O113">
        <v>1612.5262</v>
      </c>
      <c r="P113">
        <v>0</v>
      </c>
      <c r="Q113">
        <v>608.03980000000001</v>
      </c>
      <c r="R113">
        <v>539.44640000000004</v>
      </c>
      <c r="S113">
        <v>40.691000000000003</v>
      </c>
      <c r="T113">
        <v>0</v>
      </c>
      <c r="U113">
        <v>2021</v>
      </c>
      <c r="V113">
        <v>0.49228811467990102</v>
      </c>
      <c r="W113">
        <v>0</v>
      </c>
      <c r="X113">
        <v>0</v>
      </c>
      <c r="Y113">
        <v>0</v>
      </c>
      <c r="Z113">
        <v>0</v>
      </c>
      <c r="AA113">
        <v>15.95155286</v>
      </c>
      <c r="AB113">
        <v>5.7022264646567704</v>
      </c>
      <c r="AC113">
        <v>0</v>
      </c>
      <c r="AD113">
        <v>0</v>
      </c>
      <c r="AE113">
        <v>0</v>
      </c>
      <c r="AF113">
        <v>0</v>
      </c>
      <c r="AG113">
        <v>93.869100000000003</v>
      </c>
      <c r="AH113">
        <v>0</v>
      </c>
      <c r="AI113">
        <v>385.1</v>
      </c>
      <c r="AK113" s="106">
        <v>71116</v>
      </c>
    </row>
    <row r="114" spans="1:37" x14ac:dyDescent="0.25">
      <c r="A114" t="s">
        <v>311</v>
      </c>
      <c r="B114">
        <v>1095</v>
      </c>
      <c r="C114">
        <v>669.24123699788004</v>
      </c>
      <c r="D114">
        <v>2018</v>
      </c>
      <c r="E114">
        <v>20880.295999999998</v>
      </c>
      <c r="F114">
        <v>884.73860000000002</v>
      </c>
      <c r="G114">
        <v>0</v>
      </c>
      <c r="H114">
        <v>2746.0612000000001</v>
      </c>
      <c r="I114">
        <v>8574.1749999999993</v>
      </c>
      <c r="J114">
        <v>281.3492</v>
      </c>
      <c r="K114">
        <v>2.3252000000000002</v>
      </c>
      <c r="L114">
        <v>8391.6468000000004</v>
      </c>
      <c r="N114">
        <v>0</v>
      </c>
      <c r="O114">
        <v>10082.0672</v>
      </c>
      <c r="P114">
        <v>4280.6931999999997</v>
      </c>
      <c r="Q114">
        <v>5450.2687999999998</v>
      </c>
      <c r="R114">
        <v>1067.2668000000001</v>
      </c>
      <c r="S114">
        <v>0</v>
      </c>
      <c r="T114">
        <v>0</v>
      </c>
      <c r="U114">
        <v>2021</v>
      </c>
      <c r="V114">
        <v>0.79637022910882604</v>
      </c>
      <c r="W114">
        <v>0</v>
      </c>
      <c r="X114">
        <v>0</v>
      </c>
      <c r="Y114">
        <v>0</v>
      </c>
      <c r="Z114">
        <v>0</v>
      </c>
      <c r="AA114">
        <v>30.805</v>
      </c>
      <c r="AB114">
        <v>14.234040444596101</v>
      </c>
      <c r="AC114">
        <v>0</v>
      </c>
      <c r="AD114">
        <v>0</v>
      </c>
      <c r="AE114">
        <v>0</v>
      </c>
      <c r="AF114">
        <v>0</v>
      </c>
      <c r="AG114">
        <v>0</v>
      </c>
      <c r="AH114">
        <v>0</v>
      </c>
      <c r="AI114">
        <v>790.9</v>
      </c>
      <c r="AK114" s="106">
        <v>71117</v>
      </c>
    </row>
    <row r="115" spans="1:37" x14ac:dyDescent="0.25">
      <c r="A115" t="s">
        <v>312</v>
      </c>
      <c r="B115">
        <v>6148</v>
      </c>
      <c r="C115">
        <v>1251.0369899960599</v>
      </c>
      <c r="D115">
        <v>2018</v>
      </c>
      <c r="E115">
        <v>175947.88399999999</v>
      </c>
      <c r="F115">
        <v>5313.0820000000003</v>
      </c>
      <c r="G115">
        <v>0</v>
      </c>
      <c r="H115">
        <v>22153.343000000001</v>
      </c>
      <c r="I115">
        <v>47137.616999999998</v>
      </c>
      <c r="J115">
        <v>952.1694</v>
      </c>
      <c r="K115">
        <v>1261.421</v>
      </c>
      <c r="L115">
        <v>99130.251600000003</v>
      </c>
      <c r="N115">
        <v>0</v>
      </c>
      <c r="O115">
        <v>104534.01639999999</v>
      </c>
      <c r="P115">
        <v>39555.139799999997</v>
      </c>
      <c r="Q115">
        <v>26995.572</v>
      </c>
      <c r="R115">
        <v>4746.8958000000002</v>
      </c>
      <c r="S115">
        <v>116.26</v>
      </c>
      <c r="T115">
        <v>0</v>
      </c>
      <c r="U115">
        <v>2021</v>
      </c>
      <c r="V115">
        <v>3.5408716445538202</v>
      </c>
      <c r="W115">
        <v>0</v>
      </c>
      <c r="X115">
        <v>0</v>
      </c>
      <c r="Y115">
        <v>0</v>
      </c>
      <c r="Z115">
        <v>0</v>
      </c>
      <c r="AA115">
        <v>216.405</v>
      </c>
      <c r="AB115">
        <v>62.380197729006603</v>
      </c>
      <c r="AC115">
        <v>0</v>
      </c>
      <c r="AD115">
        <v>0</v>
      </c>
      <c r="AE115">
        <v>0</v>
      </c>
      <c r="AF115">
        <v>0</v>
      </c>
      <c r="AG115">
        <v>0</v>
      </c>
      <c r="AH115">
        <v>0</v>
      </c>
      <c r="AI115">
        <v>3382.23</v>
      </c>
      <c r="AK115" s="106">
        <v>71118</v>
      </c>
    </row>
    <row r="116" spans="1:37" x14ac:dyDescent="0.25">
      <c r="A116" t="s">
        <v>313</v>
      </c>
      <c r="B116">
        <v>1125</v>
      </c>
      <c r="C116">
        <v>819.80572149729096</v>
      </c>
      <c r="D116">
        <v>2018</v>
      </c>
      <c r="E116">
        <v>17915.666000000001</v>
      </c>
      <c r="F116">
        <v>139.512</v>
      </c>
      <c r="G116">
        <v>0</v>
      </c>
      <c r="H116">
        <v>546.42200000000003</v>
      </c>
      <c r="I116">
        <v>9026.4264000000003</v>
      </c>
      <c r="J116">
        <v>475.5034</v>
      </c>
      <c r="K116">
        <v>0</v>
      </c>
      <c r="L116">
        <v>7727.8022000000001</v>
      </c>
      <c r="N116">
        <v>0</v>
      </c>
      <c r="O116">
        <v>9138.0360000000001</v>
      </c>
      <c r="P116">
        <v>4355.0995999999996</v>
      </c>
      <c r="Q116">
        <v>3042.5241999999998</v>
      </c>
      <c r="R116">
        <v>1342.8030000000001</v>
      </c>
      <c r="S116">
        <v>36.040599999999998</v>
      </c>
      <c r="T116">
        <v>0</v>
      </c>
      <c r="U116">
        <v>2021</v>
      </c>
      <c r="V116">
        <v>0.99791714608219695</v>
      </c>
      <c r="W116">
        <v>0</v>
      </c>
      <c r="X116">
        <v>0</v>
      </c>
      <c r="Y116">
        <v>0</v>
      </c>
      <c r="Z116">
        <v>0</v>
      </c>
      <c r="AA116">
        <v>76.480999999999995</v>
      </c>
      <c r="AB116">
        <v>8.0642889592859603</v>
      </c>
      <c r="AC116">
        <v>0</v>
      </c>
      <c r="AD116">
        <v>0</v>
      </c>
      <c r="AE116">
        <v>0</v>
      </c>
      <c r="AF116">
        <v>0</v>
      </c>
      <c r="AG116">
        <v>0</v>
      </c>
      <c r="AH116">
        <v>0</v>
      </c>
      <c r="AI116">
        <v>959.02</v>
      </c>
      <c r="AK116" s="106">
        <v>71119</v>
      </c>
    </row>
    <row r="117" spans="1:37" x14ac:dyDescent="0.25">
      <c r="A117" t="s">
        <v>314</v>
      </c>
      <c r="B117">
        <v>3688</v>
      </c>
      <c r="C117">
        <v>2272.48343199278</v>
      </c>
      <c r="D117">
        <v>2018</v>
      </c>
      <c r="E117">
        <v>82495.770799999998</v>
      </c>
      <c r="F117">
        <v>8077.7448000000004</v>
      </c>
      <c r="G117">
        <v>0</v>
      </c>
      <c r="H117">
        <v>17983.096799999999</v>
      </c>
      <c r="I117">
        <v>27259.482199999999</v>
      </c>
      <c r="J117">
        <v>1175.3886</v>
      </c>
      <c r="K117">
        <v>130.21119999999999</v>
      </c>
      <c r="L117">
        <v>27869.8472</v>
      </c>
      <c r="N117">
        <v>0</v>
      </c>
      <c r="O117">
        <v>38778.523000000001</v>
      </c>
      <c r="P117">
        <v>16610.066200000001</v>
      </c>
      <c r="Q117">
        <v>21218.6126</v>
      </c>
      <c r="R117">
        <v>5845.5528000000004</v>
      </c>
      <c r="S117">
        <v>43.016199999999998</v>
      </c>
      <c r="T117">
        <v>0</v>
      </c>
      <c r="U117">
        <v>2021</v>
      </c>
      <c r="V117">
        <v>4.5831421852907797</v>
      </c>
      <c r="W117">
        <v>0</v>
      </c>
      <c r="X117">
        <v>0</v>
      </c>
      <c r="Y117">
        <v>0</v>
      </c>
      <c r="Z117">
        <v>0</v>
      </c>
      <c r="AA117">
        <v>88.194999999999993</v>
      </c>
      <c r="AB117">
        <v>63.272267017966499</v>
      </c>
      <c r="AC117">
        <v>0</v>
      </c>
      <c r="AD117">
        <v>0</v>
      </c>
      <c r="AE117">
        <v>0</v>
      </c>
      <c r="AF117">
        <v>0</v>
      </c>
      <c r="AG117">
        <v>116.35469999999999</v>
      </c>
      <c r="AH117">
        <v>0</v>
      </c>
      <c r="AI117">
        <v>3609.15</v>
      </c>
      <c r="AK117" s="106">
        <v>71120</v>
      </c>
    </row>
    <row r="118" spans="1:37" x14ac:dyDescent="0.25">
      <c r="A118" t="s">
        <v>315</v>
      </c>
      <c r="B118">
        <v>323</v>
      </c>
      <c r="C118">
        <v>1100.1898434964501</v>
      </c>
      <c r="D118">
        <v>2018</v>
      </c>
      <c r="E118">
        <v>7270.9004000000004</v>
      </c>
      <c r="F118">
        <v>179.04040000000001</v>
      </c>
      <c r="G118">
        <v>0</v>
      </c>
      <c r="H118">
        <v>144.16239999999999</v>
      </c>
      <c r="I118">
        <v>2371.7040000000002</v>
      </c>
      <c r="J118">
        <v>1462.5508</v>
      </c>
      <c r="K118">
        <v>0</v>
      </c>
      <c r="L118">
        <v>3113.4427999999998</v>
      </c>
      <c r="N118">
        <v>0</v>
      </c>
      <c r="O118">
        <v>4477.1725999999999</v>
      </c>
      <c r="P118">
        <v>203.45500000000001</v>
      </c>
      <c r="Q118">
        <v>1193.9902</v>
      </c>
      <c r="R118">
        <v>1071.9172000000001</v>
      </c>
      <c r="S118">
        <v>324.36540000000002</v>
      </c>
      <c r="T118">
        <v>0</v>
      </c>
      <c r="U118">
        <v>2021</v>
      </c>
      <c r="V118">
        <v>0.76690930440017102</v>
      </c>
      <c r="W118">
        <v>0</v>
      </c>
      <c r="X118">
        <v>0</v>
      </c>
      <c r="Y118">
        <v>0</v>
      </c>
      <c r="Z118">
        <v>0</v>
      </c>
      <c r="AA118">
        <v>19.939441080000002</v>
      </c>
      <c r="AB118">
        <v>3.3282028496094598</v>
      </c>
      <c r="AC118">
        <v>0</v>
      </c>
      <c r="AD118">
        <v>0</v>
      </c>
      <c r="AE118">
        <v>0</v>
      </c>
      <c r="AF118">
        <v>0</v>
      </c>
      <c r="AG118">
        <v>0</v>
      </c>
      <c r="AH118">
        <v>0</v>
      </c>
      <c r="AI118">
        <v>771.85</v>
      </c>
      <c r="AK118" s="106">
        <v>71121</v>
      </c>
    </row>
    <row r="119" spans="1:37" x14ac:dyDescent="0.25">
      <c r="A119" t="s">
        <v>316</v>
      </c>
      <c r="B119">
        <v>558</v>
      </c>
      <c r="C119">
        <v>698.96692699783</v>
      </c>
      <c r="D119">
        <v>2018</v>
      </c>
      <c r="E119">
        <v>11370.227999999999</v>
      </c>
      <c r="F119">
        <v>111.6096</v>
      </c>
      <c r="G119">
        <v>0</v>
      </c>
      <c r="H119">
        <v>476.666</v>
      </c>
      <c r="I119">
        <v>5001.5051999999996</v>
      </c>
      <c r="J119">
        <v>246.47120000000001</v>
      </c>
      <c r="K119">
        <v>566.18619999999999</v>
      </c>
      <c r="L119">
        <v>4967.7897999999996</v>
      </c>
      <c r="N119">
        <v>0</v>
      </c>
      <c r="O119">
        <v>6704.7142000000003</v>
      </c>
      <c r="P119">
        <v>1706.6967999999999</v>
      </c>
      <c r="Q119">
        <v>1871.7860000000001</v>
      </c>
      <c r="R119">
        <v>1087.0309999999999</v>
      </c>
      <c r="S119">
        <v>0</v>
      </c>
      <c r="T119">
        <v>0</v>
      </c>
      <c r="U119">
        <v>2021</v>
      </c>
      <c r="V119">
        <v>0.77911900448835103</v>
      </c>
      <c r="W119">
        <v>0</v>
      </c>
      <c r="X119">
        <v>0</v>
      </c>
      <c r="Y119">
        <v>0</v>
      </c>
      <c r="Z119">
        <v>0</v>
      </c>
      <c r="AA119">
        <v>23.927329289999999</v>
      </c>
      <c r="AB119">
        <v>4.6384777271768698</v>
      </c>
      <c r="AC119">
        <v>0</v>
      </c>
      <c r="AD119">
        <v>0</v>
      </c>
      <c r="AE119">
        <v>0</v>
      </c>
      <c r="AF119">
        <v>0</v>
      </c>
      <c r="AG119">
        <v>0</v>
      </c>
      <c r="AH119">
        <v>0</v>
      </c>
      <c r="AI119">
        <v>791.73</v>
      </c>
      <c r="AK119" s="106">
        <v>71122</v>
      </c>
    </row>
    <row r="120" spans="1:37" x14ac:dyDescent="0.25">
      <c r="A120" t="s">
        <v>317</v>
      </c>
      <c r="B120">
        <v>370</v>
      </c>
      <c r="C120">
        <v>3202.1360609899102</v>
      </c>
      <c r="D120">
        <v>2018</v>
      </c>
      <c r="E120">
        <v>10106.4818</v>
      </c>
      <c r="F120">
        <v>1276.5347999999999</v>
      </c>
      <c r="G120">
        <v>0</v>
      </c>
      <c r="H120">
        <v>316.22719999999998</v>
      </c>
      <c r="I120">
        <v>3133.2069999999999</v>
      </c>
      <c r="J120">
        <v>2770.4758000000002</v>
      </c>
      <c r="K120">
        <v>0</v>
      </c>
      <c r="L120">
        <v>2610.0369999999998</v>
      </c>
      <c r="N120">
        <v>0</v>
      </c>
      <c r="O120">
        <v>5766.4960000000001</v>
      </c>
      <c r="P120">
        <v>0</v>
      </c>
      <c r="Q120">
        <v>2777.4513999999999</v>
      </c>
      <c r="R120">
        <v>1405.5834</v>
      </c>
      <c r="S120">
        <v>158.11359999999999</v>
      </c>
      <c r="T120">
        <v>0</v>
      </c>
      <c r="U120">
        <v>2021</v>
      </c>
      <c r="V120">
        <v>1.25176856657508</v>
      </c>
      <c r="W120">
        <v>0</v>
      </c>
      <c r="X120">
        <v>0</v>
      </c>
      <c r="Y120">
        <v>0</v>
      </c>
      <c r="Z120">
        <v>0</v>
      </c>
      <c r="AA120">
        <v>430.15199999999999</v>
      </c>
      <c r="AB120">
        <v>6.3431710094776799</v>
      </c>
      <c r="AC120">
        <v>0</v>
      </c>
      <c r="AD120">
        <v>0</v>
      </c>
      <c r="AE120">
        <v>0</v>
      </c>
      <c r="AF120">
        <v>0</v>
      </c>
      <c r="AG120">
        <v>0</v>
      </c>
      <c r="AH120">
        <v>0</v>
      </c>
      <c r="AI120">
        <v>1007.05</v>
      </c>
      <c r="AK120" s="106">
        <v>71123</v>
      </c>
    </row>
    <row r="121" spans="1:37" x14ac:dyDescent="0.25">
      <c r="A121" t="s">
        <v>318</v>
      </c>
      <c r="B121">
        <v>202</v>
      </c>
      <c r="C121">
        <v>1057.4163644965599</v>
      </c>
      <c r="D121">
        <v>2018</v>
      </c>
      <c r="E121">
        <v>5187.5212000000001</v>
      </c>
      <c r="F121">
        <v>37.203200000000002</v>
      </c>
      <c r="G121">
        <v>0</v>
      </c>
      <c r="H121">
        <v>55.8048</v>
      </c>
      <c r="I121">
        <v>1999.672</v>
      </c>
      <c r="J121">
        <v>647.56820000000005</v>
      </c>
      <c r="K121">
        <v>0</v>
      </c>
      <c r="L121">
        <v>2447.2730000000001</v>
      </c>
      <c r="N121">
        <v>0</v>
      </c>
      <c r="O121">
        <v>3562.2064</v>
      </c>
      <c r="P121">
        <v>0</v>
      </c>
      <c r="Q121">
        <v>1076.5676000000001</v>
      </c>
      <c r="R121">
        <v>527.82039999999995</v>
      </c>
      <c r="S121">
        <v>20.9268</v>
      </c>
      <c r="T121">
        <v>0</v>
      </c>
      <c r="U121">
        <v>2021</v>
      </c>
      <c r="V121">
        <v>0.38970690147095899</v>
      </c>
      <c r="W121">
        <v>0</v>
      </c>
      <c r="X121">
        <v>0</v>
      </c>
      <c r="Y121">
        <v>0</v>
      </c>
      <c r="Z121">
        <v>0</v>
      </c>
      <c r="AA121">
        <v>15.95155286</v>
      </c>
      <c r="AB121">
        <v>9.1737786308762601</v>
      </c>
      <c r="AC121">
        <v>0</v>
      </c>
      <c r="AD121">
        <v>0</v>
      </c>
      <c r="AE121">
        <v>0</v>
      </c>
      <c r="AF121">
        <v>0</v>
      </c>
      <c r="AG121">
        <v>0</v>
      </c>
      <c r="AH121">
        <v>0</v>
      </c>
      <c r="AI121">
        <v>373.5</v>
      </c>
      <c r="AK121" s="106">
        <v>71124</v>
      </c>
    </row>
    <row r="122" spans="1:37" x14ac:dyDescent="0.25">
      <c r="A122" t="s">
        <v>319</v>
      </c>
      <c r="B122">
        <v>20</v>
      </c>
      <c r="C122">
        <v>291.08669799912298</v>
      </c>
      <c r="D122">
        <v>2018</v>
      </c>
      <c r="E122">
        <v>2167.0864000000001</v>
      </c>
      <c r="F122">
        <v>0</v>
      </c>
      <c r="G122">
        <v>0</v>
      </c>
      <c r="H122">
        <v>662.68200000000002</v>
      </c>
      <c r="I122">
        <v>273.21100000000001</v>
      </c>
      <c r="J122">
        <v>381.33280000000002</v>
      </c>
      <c r="K122">
        <v>0</v>
      </c>
      <c r="L122">
        <v>849.86059999999998</v>
      </c>
      <c r="N122">
        <v>0</v>
      </c>
      <c r="O122">
        <v>1334.6648</v>
      </c>
      <c r="P122">
        <v>0</v>
      </c>
      <c r="Q122">
        <v>710.34860000000003</v>
      </c>
      <c r="R122">
        <v>104.634</v>
      </c>
      <c r="S122">
        <v>17.439</v>
      </c>
      <c r="T122">
        <v>0</v>
      </c>
      <c r="U122">
        <v>2021</v>
      </c>
      <c r="V122">
        <v>7.3189645537168002E-2</v>
      </c>
      <c r="W122">
        <v>0</v>
      </c>
      <c r="X122">
        <v>0</v>
      </c>
      <c r="Y122">
        <v>0</v>
      </c>
      <c r="Z122">
        <v>0</v>
      </c>
      <c r="AA122">
        <v>116.01600000000001</v>
      </c>
      <c r="AB122">
        <v>6.8909157491369694E-2</v>
      </c>
      <c r="AC122">
        <v>0</v>
      </c>
      <c r="AD122">
        <v>0</v>
      </c>
      <c r="AE122">
        <v>0</v>
      </c>
      <c r="AF122">
        <v>0</v>
      </c>
      <c r="AG122">
        <v>0</v>
      </c>
      <c r="AH122">
        <v>0</v>
      </c>
      <c r="AI122">
        <v>74.540000000000006</v>
      </c>
      <c r="AK122" s="106">
        <v>71125</v>
      </c>
    </row>
    <row r="123" spans="1:37" x14ac:dyDescent="0.25">
      <c r="A123" t="s">
        <v>320</v>
      </c>
      <c r="B123">
        <v>591</v>
      </c>
      <c r="C123">
        <v>378.33507499875799</v>
      </c>
      <c r="D123">
        <v>2018</v>
      </c>
      <c r="E123">
        <v>9913.4902000000002</v>
      </c>
      <c r="F123">
        <v>1378.8435999999999</v>
      </c>
      <c r="G123">
        <v>0</v>
      </c>
      <c r="H123">
        <v>427.83679999999998</v>
      </c>
      <c r="I123">
        <v>5861.8292000000001</v>
      </c>
      <c r="J123">
        <v>392.9588</v>
      </c>
      <c r="K123">
        <v>0</v>
      </c>
      <c r="L123">
        <v>1852.0218</v>
      </c>
      <c r="N123">
        <v>0</v>
      </c>
      <c r="O123">
        <v>3468.0358000000001</v>
      </c>
      <c r="P123">
        <v>2711.1831999999999</v>
      </c>
      <c r="Q123">
        <v>2955.3292000000001</v>
      </c>
      <c r="R123">
        <v>771.96640000000002</v>
      </c>
      <c r="S123">
        <v>8.1381999999999994</v>
      </c>
      <c r="T123">
        <v>0</v>
      </c>
      <c r="U123">
        <v>2021</v>
      </c>
      <c r="V123">
        <v>0.83303054468555005</v>
      </c>
      <c r="W123">
        <v>0</v>
      </c>
      <c r="X123">
        <v>0</v>
      </c>
      <c r="Y123">
        <v>0</v>
      </c>
      <c r="Z123">
        <v>0</v>
      </c>
      <c r="AA123">
        <v>287.40899999999999</v>
      </c>
      <c r="AB123">
        <v>21.892481502092899</v>
      </c>
      <c r="AC123">
        <v>0</v>
      </c>
      <c r="AD123">
        <v>0</v>
      </c>
      <c r="AE123">
        <v>0</v>
      </c>
      <c r="AF123">
        <v>0</v>
      </c>
      <c r="AG123">
        <v>0</v>
      </c>
      <c r="AH123">
        <v>0</v>
      </c>
      <c r="AI123">
        <v>551.55999999999995</v>
      </c>
      <c r="AK123" s="106">
        <v>71126</v>
      </c>
    </row>
    <row r="124" spans="1:37" x14ac:dyDescent="0.25">
      <c r="A124" t="s">
        <v>321</v>
      </c>
      <c r="B124">
        <v>53</v>
      </c>
      <c r="C124">
        <v>631.50495649801405</v>
      </c>
      <c r="D124">
        <v>2018</v>
      </c>
      <c r="E124">
        <v>2189.1758</v>
      </c>
      <c r="F124">
        <v>0</v>
      </c>
      <c r="G124">
        <v>0</v>
      </c>
      <c r="H124">
        <v>62.7804</v>
      </c>
      <c r="I124">
        <v>669.6576</v>
      </c>
      <c r="J124">
        <v>398.77179999999998</v>
      </c>
      <c r="K124">
        <v>0</v>
      </c>
      <c r="L124">
        <v>1057.9659999999999</v>
      </c>
      <c r="N124">
        <v>0</v>
      </c>
      <c r="O124">
        <v>1613.6887999999999</v>
      </c>
      <c r="P124">
        <v>0</v>
      </c>
      <c r="Q124">
        <v>355.75560000000002</v>
      </c>
      <c r="R124">
        <v>219.73140000000001</v>
      </c>
      <c r="S124">
        <v>0</v>
      </c>
      <c r="T124">
        <v>0</v>
      </c>
      <c r="U124">
        <v>2021</v>
      </c>
      <c r="V124">
        <v>0.49358338765365001</v>
      </c>
      <c r="W124">
        <v>0</v>
      </c>
      <c r="X124">
        <v>0</v>
      </c>
      <c r="Y124">
        <v>0</v>
      </c>
      <c r="Z124">
        <v>0</v>
      </c>
      <c r="AA124">
        <v>330.49200000000002</v>
      </c>
      <c r="AB124">
        <v>8.9980495416958508</v>
      </c>
      <c r="AC124">
        <v>0</v>
      </c>
      <c r="AD124">
        <v>0</v>
      </c>
      <c r="AE124">
        <v>0</v>
      </c>
      <c r="AF124">
        <v>0</v>
      </c>
      <c r="AG124">
        <v>0</v>
      </c>
      <c r="AH124">
        <v>0</v>
      </c>
      <c r="AI124">
        <v>155.69999999999999</v>
      </c>
      <c r="AK124" s="106">
        <v>71127</v>
      </c>
    </row>
    <row r="125" spans="1:37" x14ac:dyDescent="0.25">
      <c r="A125" t="s">
        <v>322</v>
      </c>
      <c r="B125">
        <v>86</v>
      </c>
      <c r="C125">
        <v>759.57783349757699</v>
      </c>
      <c r="D125">
        <v>2018</v>
      </c>
      <c r="E125">
        <v>1914.8022000000001</v>
      </c>
      <c r="F125">
        <v>5.8129999999999997</v>
      </c>
      <c r="G125">
        <v>0</v>
      </c>
      <c r="H125">
        <v>24.4146</v>
      </c>
      <c r="I125">
        <v>697.56</v>
      </c>
      <c r="J125">
        <v>683.60879999999997</v>
      </c>
      <c r="K125">
        <v>0</v>
      </c>
      <c r="L125">
        <v>503.4058</v>
      </c>
      <c r="N125">
        <v>0</v>
      </c>
      <c r="O125">
        <v>1309.0876000000001</v>
      </c>
      <c r="P125">
        <v>0</v>
      </c>
      <c r="Q125">
        <v>315.06459999999998</v>
      </c>
      <c r="R125">
        <v>260.42239999999998</v>
      </c>
      <c r="S125">
        <v>30.227599999999999</v>
      </c>
      <c r="T125">
        <v>0</v>
      </c>
      <c r="U125">
        <v>2021</v>
      </c>
      <c r="V125">
        <v>0.191407473250223</v>
      </c>
      <c r="W125">
        <v>0</v>
      </c>
      <c r="X125">
        <v>0</v>
      </c>
      <c r="Y125">
        <v>0</v>
      </c>
      <c r="Z125">
        <v>0</v>
      </c>
      <c r="AA125">
        <v>3.9878882149999999</v>
      </c>
      <c r="AB125">
        <v>5.6194123934381297</v>
      </c>
      <c r="AC125">
        <v>0</v>
      </c>
      <c r="AD125">
        <v>0</v>
      </c>
      <c r="AE125">
        <v>0</v>
      </c>
      <c r="AF125">
        <v>0</v>
      </c>
      <c r="AG125">
        <v>0</v>
      </c>
      <c r="AH125">
        <v>0</v>
      </c>
      <c r="AI125">
        <v>183.85</v>
      </c>
      <c r="AK125" s="106">
        <v>71128</v>
      </c>
    </row>
    <row r="126" spans="1:37" x14ac:dyDescent="0.25">
      <c r="A126" t="s">
        <v>323</v>
      </c>
      <c r="B126">
        <v>268</v>
      </c>
      <c r="C126">
        <v>2991.1375699903001</v>
      </c>
      <c r="D126">
        <v>2018</v>
      </c>
      <c r="E126">
        <v>8088.2082</v>
      </c>
      <c r="F126">
        <v>0</v>
      </c>
      <c r="G126">
        <v>0</v>
      </c>
      <c r="H126">
        <v>153.4632</v>
      </c>
      <c r="I126">
        <v>2627.4760000000001</v>
      </c>
      <c r="J126">
        <v>1234.6812</v>
      </c>
      <c r="K126">
        <v>0</v>
      </c>
      <c r="L126">
        <v>4072.5877999999998</v>
      </c>
      <c r="N126">
        <v>0</v>
      </c>
      <c r="O126">
        <v>5961.8127999999997</v>
      </c>
      <c r="P126">
        <v>0</v>
      </c>
      <c r="Q126">
        <v>1221.8925999999999</v>
      </c>
      <c r="R126">
        <v>904.50279999999998</v>
      </c>
      <c r="S126">
        <v>0</v>
      </c>
      <c r="T126">
        <v>0</v>
      </c>
      <c r="U126">
        <v>2021</v>
      </c>
      <c r="V126">
        <v>0.65220987173478095</v>
      </c>
      <c r="W126">
        <v>0</v>
      </c>
      <c r="X126">
        <v>0</v>
      </c>
      <c r="Y126">
        <v>0</v>
      </c>
      <c r="Z126">
        <v>0</v>
      </c>
      <c r="AA126">
        <v>23.927329289999999</v>
      </c>
      <c r="AB126">
        <v>4.3008793796824696</v>
      </c>
      <c r="AC126">
        <v>0</v>
      </c>
      <c r="AD126">
        <v>0</v>
      </c>
      <c r="AE126">
        <v>0</v>
      </c>
      <c r="AF126">
        <v>0</v>
      </c>
      <c r="AG126">
        <v>0</v>
      </c>
      <c r="AH126">
        <v>0</v>
      </c>
      <c r="AI126">
        <v>640.16999999999996</v>
      </c>
      <c r="AK126" s="106">
        <v>71129</v>
      </c>
    </row>
    <row r="127" spans="1:37" x14ac:dyDescent="0.25">
      <c r="A127" t="s">
        <v>324</v>
      </c>
      <c r="B127">
        <v>229</v>
      </c>
      <c r="C127">
        <v>1543.49560599493</v>
      </c>
      <c r="D127">
        <v>2018</v>
      </c>
      <c r="E127">
        <v>5425.8541999999998</v>
      </c>
      <c r="F127">
        <v>234.84520000000001</v>
      </c>
      <c r="G127">
        <v>0</v>
      </c>
      <c r="H127">
        <v>234.84520000000001</v>
      </c>
      <c r="I127">
        <v>2133.3710000000001</v>
      </c>
      <c r="J127">
        <v>681.28359999999998</v>
      </c>
      <c r="K127">
        <v>0</v>
      </c>
      <c r="L127">
        <v>2141.5092</v>
      </c>
      <c r="N127">
        <v>0</v>
      </c>
      <c r="O127">
        <v>3428.5074</v>
      </c>
      <c r="P127">
        <v>0</v>
      </c>
      <c r="Q127">
        <v>1154.4618</v>
      </c>
      <c r="R127">
        <v>824.28340000000003</v>
      </c>
      <c r="S127">
        <v>18.601600000000001</v>
      </c>
      <c r="T127">
        <v>0</v>
      </c>
      <c r="U127">
        <v>2021</v>
      </c>
      <c r="V127">
        <v>0.61422720788358298</v>
      </c>
      <c r="W127">
        <v>0</v>
      </c>
      <c r="X127">
        <v>0</v>
      </c>
      <c r="Y127">
        <v>0</v>
      </c>
      <c r="Z127">
        <v>0</v>
      </c>
      <c r="AA127">
        <v>35.890993940000001</v>
      </c>
      <c r="AB127">
        <v>5.8196915738198101</v>
      </c>
      <c r="AC127">
        <v>0</v>
      </c>
      <c r="AD127">
        <v>0</v>
      </c>
      <c r="AE127">
        <v>0</v>
      </c>
      <c r="AF127">
        <v>0</v>
      </c>
      <c r="AG127">
        <v>0</v>
      </c>
      <c r="AH127">
        <v>0</v>
      </c>
      <c r="AI127">
        <v>583.86</v>
      </c>
      <c r="AK127" s="106">
        <v>71130</v>
      </c>
    </row>
    <row r="128" spans="1:37" x14ac:dyDescent="0.25">
      <c r="A128" t="s">
        <v>325</v>
      </c>
      <c r="B128">
        <v>866</v>
      </c>
      <c r="C128">
        <v>1724.62597649433</v>
      </c>
      <c r="D128">
        <v>2018</v>
      </c>
      <c r="E128">
        <v>38897.108200000002</v>
      </c>
      <c r="F128">
        <v>11086.553599999999</v>
      </c>
      <c r="G128">
        <v>0</v>
      </c>
      <c r="H128">
        <v>1733.4366</v>
      </c>
      <c r="I128">
        <v>5499.098</v>
      </c>
      <c r="J128">
        <v>7604.5666000000001</v>
      </c>
      <c r="K128">
        <v>0</v>
      </c>
      <c r="L128">
        <v>12973.4534</v>
      </c>
      <c r="N128">
        <v>0</v>
      </c>
      <c r="O128">
        <v>18100.519400000001</v>
      </c>
      <c r="P128">
        <v>13530.3388</v>
      </c>
      <c r="Q128">
        <v>5485.1468000000004</v>
      </c>
      <c r="R128">
        <v>1169.5755999999999</v>
      </c>
      <c r="S128">
        <v>611.52760000000001</v>
      </c>
      <c r="T128">
        <v>0</v>
      </c>
      <c r="U128">
        <v>2021</v>
      </c>
      <c r="V128">
        <v>1.12813904502628</v>
      </c>
      <c r="W128">
        <v>0</v>
      </c>
      <c r="X128">
        <v>15843.504000000001</v>
      </c>
      <c r="Y128">
        <v>0</v>
      </c>
      <c r="Z128">
        <v>0</v>
      </c>
      <c r="AA128">
        <v>662.2</v>
      </c>
      <c r="AB128">
        <v>6.6448219515191402</v>
      </c>
      <c r="AC128">
        <v>0</v>
      </c>
      <c r="AD128">
        <v>0</v>
      </c>
      <c r="AE128">
        <v>0</v>
      </c>
      <c r="AF128">
        <v>0</v>
      </c>
      <c r="AG128">
        <v>0</v>
      </c>
      <c r="AH128">
        <v>0</v>
      </c>
      <c r="AI128">
        <v>830.65</v>
      </c>
      <c r="AK128" s="106">
        <v>71131</v>
      </c>
    </row>
    <row r="129" spans="1:37" x14ac:dyDescent="0.25">
      <c r="A129" t="s">
        <v>326</v>
      </c>
      <c r="B129">
        <v>2252</v>
      </c>
      <c r="C129">
        <v>3317.3299864893902</v>
      </c>
      <c r="D129">
        <v>2018</v>
      </c>
      <c r="E129">
        <v>77002.485799999995</v>
      </c>
      <c r="F129">
        <v>258.09719999999999</v>
      </c>
      <c r="G129">
        <v>0</v>
      </c>
      <c r="H129">
        <v>3541.2795999999998</v>
      </c>
      <c r="I129">
        <v>17633.154200000001</v>
      </c>
      <c r="J129">
        <v>2697.232</v>
      </c>
      <c r="K129">
        <v>1090.5188000000001</v>
      </c>
      <c r="L129">
        <v>51782.203999999998</v>
      </c>
      <c r="N129">
        <v>0</v>
      </c>
      <c r="O129">
        <v>59387.933199999999</v>
      </c>
      <c r="P129">
        <v>6798.8847999999998</v>
      </c>
      <c r="Q129">
        <v>7409.2497999999996</v>
      </c>
      <c r="R129">
        <v>3294.8083999999999</v>
      </c>
      <c r="S129">
        <v>111.6096</v>
      </c>
      <c r="T129">
        <v>0</v>
      </c>
      <c r="U129">
        <v>2021</v>
      </c>
      <c r="V129">
        <v>2.3823039048179302</v>
      </c>
      <c r="W129">
        <v>0</v>
      </c>
      <c r="X129">
        <v>0</v>
      </c>
      <c r="Y129">
        <v>0</v>
      </c>
      <c r="Z129">
        <v>0</v>
      </c>
      <c r="AA129">
        <v>48.24</v>
      </c>
      <c r="AB129">
        <v>26.1623268426276</v>
      </c>
      <c r="AC129">
        <v>0</v>
      </c>
      <c r="AD129">
        <v>0</v>
      </c>
      <c r="AE129">
        <v>0</v>
      </c>
      <c r="AF129">
        <v>0</v>
      </c>
      <c r="AG129">
        <v>0</v>
      </c>
      <c r="AH129">
        <v>0</v>
      </c>
      <c r="AI129">
        <v>2342.89</v>
      </c>
      <c r="AK129" s="106">
        <v>71132</v>
      </c>
    </row>
    <row r="130" spans="1:37" x14ac:dyDescent="0.25">
      <c r="A130" t="s">
        <v>327</v>
      </c>
      <c r="B130">
        <v>1639</v>
      </c>
      <c r="C130">
        <v>312.62599349907498</v>
      </c>
      <c r="D130">
        <v>2018</v>
      </c>
      <c r="E130">
        <v>36813.728999999999</v>
      </c>
      <c r="F130">
        <v>1028.9010000000001</v>
      </c>
      <c r="G130">
        <v>0</v>
      </c>
      <c r="H130">
        <v>13486.16</v>
      </c>
      <c r="I130">
        <v>13581.493200000001</v>
      </c>
      <c r="J130">
        <v>213.91839999999999</v>
      </c>
      <c r="K130">
        <v>22.089400000000001</v>
      </c>
      <c r="L130">
        <v>8481.1669999999995</v>
      </c>
      <c r="N130">
        <v>0</v>
      </c>
      <c r="O130">
        <v>13010.6566</v>
      </c>
      <c r="P130">
        <v>12869.982</v>
      </c>
      <c r="Q130">
        <v>9518.2062000000005</v>
      </c>
      <c r="R130">
        <v>1406.7460000000001</v>
      </c>
      <c r="S130">
        <v>8.1381999999999994</v>
      </c>
      <c r="T130">
        <v>0</v>
      </c>
      <c r="U130">
        <v>2021</v>
      </c>
      <c r="V130">
        <v>1.16982690844077</v>
      </c>
      <c r="W130">
        <v>0</v>
      </c>
      <c r="X130">
        <v>0</v>
      </c>
      <c r="Y130">
        <v>0</v>
      </c>
      <c r="Z130">
        <v>0</v>
      </c>
      <c r="AA130">
        <v>23.927329289999999</v>
      </c>
      <c r="AB130">
        <v>172.194973844169</v>
      </c>
      <c r="AC130">
        <v>0</v>
      </c>
      <c r="AD130">
        <v>0</v>
      </c>
      <c r="AE130">
        <v>0</v>
      </c>
      <c r="AF130">
        <v>0</v>
      </c>
      <c r="AG130">
        <v>0</v>
      </c>
      <c r="AH130">
        <v>0</v>
      </c>
      <c r="AI130">
        <v>992.14</v>
      </c>
      <c r="AK130" s="106">
        <v>71133</v>
      </c>
    </row>
    <row r="131" spans="1:37" x14ac:dyDescent="0.25">
      <c r="A131" t="s">
        <v>328</v>
      </c>
      <c r="B131">
        <v>657</v>
      </c>
      <c r="C131">
        <v>2275.8515964927101</v>
      </c>
      <c r="D131">
        <v>2018</v>
      </c>
      <c r="E131">
        <v>32988.775000000001</v>
      </c>
      <c r="F131">
        <v>447.601</v>
      </c>
      <c r="G131">
        <v>0</v>
      </c>
      <c r="H131">
        <v>482.47899999999998</v>
      </c>
      <c r="I131">
        <v>3042.5241999999998</v>
      </c>
      <c r="J131">
        <v>573.16179999999997</v>
      </c>
      <c r="K131">
        <v>0</v>
      </c>
      <c r="L131">
        <v>28443.008999999998</v>
      </c>
      <c r="N131">
        <v>0</v>
      </c>
      <c r="O131">
        <v>29805.5762</v>
      </c>
      <c r="P131">
        <v>0</v>
      </c>
      <c r="Q131">
        <v>2585.6224000000002</v>
      </c>
      <c r="R131">
        <v>558.048</v>
      </c>
      <c r="S131">
        <v>39.528399999999998</v>
      </c>
      <c r="T131">
        <v>0</v>
      </c>
      <c r="U131">
        <v>2021</v>
      </c>
      <c r="V131">
        <v>0.55163230946818997</v>
      </c>
      <c r="W131">
        <v>0</v>
      </c>
      <c r="X131">
        <v>0</v>
      </c>
      <c r="Y131">
        <v>0</v>
      </c>
      <c r="Z131">
        <v>0</v>
      </c>
      <c r="AA131">
        <v>136.756</v>
      </c>
      <c r="AB131">
        <v>15.1460251916707</v>
      </c>
      <c r="AC131">
        <v>0</v>
      </c>
      <c r="AD131">
        <v>0</v>
      </c>
      <c r="AE131">
        <v>0</v>
      </c>
      <c r="AF131">
        <v>0</v>
      </c>
      <c r="AG131">
        <v>0</v>
      </c>
      <c r="AH131">
        <v>0</v>
      </c>
      <c r="AI131">
        <v>397.52</v>
      </c>
      <c r="AK131" s="106">
        <v>71134</v>
      </c>
    </row>
    <row r="132" spans="1:37" x14ac:dyDescent="0.25">
      <c r="A132" t="s">
        <v>329</v>
      </c>
      <c r="B132">
        <v>873</v>
      </c>
      <c r="C132">
        <v>1009.1749154968099</v>
      </c>
      <c r="D132">
        <v>2018</v>
      </c>
      <c r="E132">
        <v>16467.0664</v>
      </c>
      <c r="F132">
        <v>323.20280000000002</v>
      </c>
      <c r="G132">
        <v>0</v>
      </c>
      <c r="H132">
        <v>1547.4205999999999</v>
      </c>
      <c r="I132">
        <v>8071.9318000000003</v>
      </c>
      <c r="J132">
        <v>1545.0953999999999</v>
      </c>
      <c r="K132">
        <v>0</v>
      </c>
      <c r="L132">
        <v>4979.4157999999998</v>
      </c>
      <c r="N132">
        <v>0</v>
      </c>
      <c r="O132">
        <v>7609.2169999999996</v>
      </c>
      <c r="P132">
        <v>3943.5392000000002</v>
      </c>
      <c r="Q132">
        <v>3644.7510000000002</v>
      </c>
      <c r="R132">
        <v>1140.5106000000001</v>
      </c>
      <c r="S132">
        <v>129.04859999999999</v>
      </c>
      <c r="T132">
        <v>0</v>
      </c>
      <c r="U132">
        <v>2021</v>
      </c>
      <c r="V132">
        <v>0.85334039344571</v>
      </c>
      <c r="W132">
        <v>0</v>
      </c>
      <c r="X132">
        <v>0</v>
      </c>
      <c r="Y132">
        <v>0</v>
      </c>
      <c r="Z132">
        <v>0</v>
      </c>
      <c r="AA132">
        <v>43.399000000000001</v>
      </c>
      <c r="AB132">
        <v>12.7946492136545</v>
      </c>
      <c r="AC132">
        <v>0</v>
      </c>
      <c r="AD132">
        <v>0</v>
      </c>
      <c r="AE132">
        <v>0</v>
      </c>
      <c r="AF132">
        <v>0</v>
      </c>
      <c r="AG132">
        <v>0</v>
      </c>
      <c r="AH132">
        <v>0</v>
      </c>
      <c r="AI132">
        <v>809.12</v>
      </c>
      <c r="AK132" s="106">
        <v>71135</v>
      </c>
    </row>
    <row r="133" spans="1:37" x14ac:dyDescent="0.25">
      <c r="A133" t="s">
        <v>330</v>
      </c>
      <c r="B133">
        <v>275</v>
      </c>
      <c r="C133">
        <v>1685.4805414945599</v>
      </c>
      <c r="D133">
        <v>2018</v>
      </c>
      <c r="E133">
        <v>6819.8116</v>
      </c>
      <c r="F133">
        <v>0</v>
      </c>
      <c r="G133">
        <v>0</v>
      </c>
      <c r="H133">
        <v>163.92660000000001</v>
      </c>
      <c r="I133">
        <v>1826.4446</v>
      </c>
      <c r="J133">
        <v>938.21820000000002</v>
      </c>
      <c r="K133">
        <v>0</v>
      </c>
      <c r="L133">
        <v>3891.2222000000002</v>
      </c>
      <c r="N133">
        <v>0</v>
      </c>
      <c r="O133">
        <v>5259.6023999999998</v>
      </c>
      <c r="P133">
        <v>0</v>
      </c>
      <c r="Q133">
        <v>897.52719999999999</v>
      </c>
      <c r="R133">
        <v>642.91780000000006</v>
      </c>
      <c r="S133">
        <v>18.601600000000001</v>
      </c>
      <c r="T133">
        <v>0</v>
      </c>
      <c r="U133">
        <v>2021</v>
      </c>
      <c r="V133">
        <v>0.59508233897338003</v>
      </c>
      <c r="W133">
        <v>0</v>
      </c>
      <c r="X133">
        <v>0</v>
      </c>
      <c r="Y133">
        <v>0</v>
      </c>
      <c r="Z133">
        <v>0</v>
      </c>
      <c r="AA133">
        <v>137.71032930000001</v>
      </c>
      <c r="AB133">
        <v>2.9791630659388701</v>
      </c>
      <c r="AC133">
        <v>0</v>
      </c>
      <c r="AD133">
        <v>0</v>
      </c>
      <c r="AE133">
        <v>0</v>
      </c>
      <c r="AF133">
        <v>0</v>
      </c>
      <c r="AG133">
        <v>0</v>
      </c>
      <c r="AH133">
        <v>0</v>
      </c>
      <c r="AI133">
        <v>453.84</v>
      </c>
      <c r="AK133" s="106">
        <v>71136</v>
      </c>
    </row>
    <row r="134" spans="1:37" x14ac:dyDescent="0.25">
      <c r="A134" t="s">
        <v>331</v>
      </c>
      <c r="B134">
        <v>4931</v>
      </c>
      <c r="C134">
        <v>2379.5654694924801</v>
      </c>
      <c r="D134">
        <v>2018</v>
      </c>
      <c r="E134">
        <v>115742.643</v>
      </c>
      <c r="F134">
        <v>9138.0360000000001</v>
      </c>
      <c r="G134">
        <v>0</v>
      </c>
      <c r="H134">
        <v>26710.735000000001</v>
      </c>
      <c r="I134">
        <v>31692.475999999999</v>
      </c>
      <c r="J134">
        <v>1038.2018</v>
      </c>
      <c r="K134">
        <v>6868.6408000000001</v>
      </c>
      <c r="L134">
        <v>40294.553399999997</v>
      </c>
      <c r="N134">
        <v>0</v>
      </c>
      <c r="O134">
        <v>48143.266000000003</v>
      </c>
      <c r="P134">
        <v>31944.760200000001</v>
      </c>
      <c r="Q134">
        <v>31949.410599999999</v>
      </c>
      <c r="R134">
        <v>3670.3281999999999</v>
      </c>
      <c r="S134">
        <v>34.878</v>
      </c>
      <c r="T134">
        <v>0</v>
      </c>
      <c r="U134">
        <v>2021</v>
      </c>
      <c r="V134">
        <v>3.95268532808262</v>
      </c>
      <c r="W134">
        <v>0</v>
      </c>
      <c r="X134">
        <v>0</v>
      </c>
      <c r="Y134">
        <v>0</v>
      </c>
      <c r="Z134">
        <v>59.473999999999997</v>
      </c>
      <c r="AA134">
        <v>134.73500000000001</v>
      </c>
      <c r="AB134">
        <v>203.52824773003201</v>
      </c>
      <c r="AC134">
        <v>0</v>
      </c>
      <c r="AD134">
        <v>0</v>
      </c>
      <c r="AE134">
        <v>0</v>
      </c>
      <c r="AF134">
        <v>0</v>
      </c>
      <c r="AG134">
        <v>1012.76622</v>
      </c>
      <c r="AH134">
        <v>0</v>
      </c>
      <c r="AI134">
        <v>2627.78</v>
      </c>
      <c r="AK134" s="106">
        <v>71137</v>
      </c>
    </row>
    <row r="135" spans="1:37" x14ac:dyDescent="0.25">
      <c r="A135" t="s">
        <v>332</v>
      </c>
      <c r="B135">
        <v>146</v>
      </c>
      <c r="C135">
        <v>1215.3785869961</v>
      </c>
      <c r="D135">
        <v>2018</v>
      </c>
      <c r="E135">
        <v>3400.605</v>
      </c>
      <c r="F135">
        <v>86.032399999999996</v>
      </c>
      <c r="G135">
        <v>0</v>
      </c>
      <c r="H135">
        <v>44.178800000000003</v>
      </c>
      <c r="I135">
        <v>1189.3398</v>
      </c>
      <c r="J135">
        <v>394.12139999999999</v>
      </c>
      <c r="K135">
        <v>0</v>
      </c>
      <c r="L135">
        <v>1686.9326000000001</v>
      </c>
      <c r="N135">
        <v>0</v>
      </c>
      <c r="O135">
        <v>2430.9965999999999</v>
      </c>
      <c r="P135">
        <v>0</v>
      </c>
      <c r="Q135">
        <v>551.07240000000002</v>
      </c>
      <c r="R135">
        <v>409.23520000000002</v>
      </c>
      <c r="S135">
        <v>10.4634</v>
      </c>
      <c r="T135">
        <v>0</v>
      </c>
      <c r="U135">
        <v>2021</v>
      </c>
      <c r="V135">
        <v>0.29218209745845303</v>
      </c>
      <c r="W135">
        <v>0</v>
      </c>
      <c r="X135">
        <v>0</v>
      </c>
      <c r="Y135">
        <v>0</v>
      </c>
      <c r="Z135">
        <v>0</v>
      </c>
      <c r="AA135">
        <v>11.96366465</v>
      </c>
      <c r="AB135">
        <v>2.5620305464934501</v>
      </c>
      <c r="AC135">
        <v>0</v>
      </c>
      <c r="AD135">
        <v>0</v>
      </c>
      <c r="AE135">
        <v>0</v>
      </c>
      <c r="AF135">
        <v>0</v>
      </c>
      <c r="AG135">
        <v>0</v>
      </c>
      <c r="AH135">
        <v>0</v>
      </c>
      <c r="AI135">
        <v>289.86</v>
      </c>
      <c r="AK135" s="106">
        <v>71139</v>
      </c>
    </row>
    <row r="136" spans="1:37" x14ac:dyDescent="0.25">
      <c r="A136" t="s">
        <v>333</v>
      </c>
      <c r="B136">
        <v>46</v>
      </c>
      <c r="C136">
        <v>532.45609249841505</v>
      </c>
      <c r="D136">
        <v>2018</v>
      </c>
      <c r="E136">
        <v>1331.1769999999999</v>
      </c>
      <c r="F136">
        <v>54.642200000000003</v>
      </c>
      <c r="G136">
        <v>0</v>
      </c>
      <c r="H136">
        <v>115.09739999999999</v>
      </c>
      <c r="I136">
        <v>347.61739999999998</v>
      </c>
      <c r="J136">
        <v>513.86919999999998</v>
      </c>
      <c r="K136">
        <v>0</v>
      </c>
      <c r="L136">
        <v>299.95080000000002</v>
      </c>
      <c r="N136">
        <v>0</v>
      </c>
      <c r="O136">
        <v>764.99080000000004</v>
      </c>
      <c r="P136">
        <v>0</v>
      </c>
      <c r="Q136">
        <v>412.72300000000001</v>
      </c>
      <c r="R136">
        <v>136.02420000000001</v>
      </c>
      <c r="S136">
        <v>17.439</v>
      </c>
      <c r="T136">
        <v>0</v>
      </c>
      <c r="U136">
        <v>2021</v>
      </c>
      <c r="V136">
        <v>9.9368361084950896E-2</v>
      </c>
      <c r="W136">
        <v>0</v>
      </c>
      <c r="X136">
        <v>0</v>
      </c>
      <c r="Y136">
        <v>0</v>
      </c>
      <c r="Z136">
        <v>0</v>
      </c>
      <c r="AA136">
        <v>23.927329289999999</v>
      </c>
      <c r="AB136">
        <v>0.112428452326946</v>
      </c>
      <c r="AC136">
        <v>0</v>
      </c>
      <c r="AD136">
        <v>0</v>
      </c>
      <c r="AE136">
        <v>0</v>
      </c>
      <c r="AF136">
        <v>0</v>
      </c>
      <c r="AG136">
        <v>0</v>
      </c>
      <c r="AH136">
        <v>0</v>
      </c>
      <c r="AI136">
        <v>96.07</v>
      </c>
      <c r="AK136" s="106">
        <v>71140</v>
      </c>
    </row>
    <row r="137" spans="1:37" x14ac:dyDescent="0.25">
      <c r="A137" t="s">
        <v>334</v>
      </c>
      <c r="B137">
        <v>314</v>
      </c>
      <c r="C137">
        <v>1339.6725229956401</v>
      </c>
      <c r="D137">
        <v>2018</v>
      </c>
      <c r="E137">
        <v>5602.5694000000003</v>
      </c>
      <c r="F137">
        <v>129.04859999999999</v>
      </c>
      <c r="G137">
        <v>0</v>
      </c>
      <c r="H137">
        <v>237.1704</v>
      </c>
      <c r="I137">
        <v>2501.9151999999999</v>
      </c>
      <c r="J137">
        <v>910.31579999999997</v>
      </c>
      <c r="K137">
        <v>75.569000000000003</v>
      </c>
      <c r="L137">
        <v>1748.5504000000001</v>
      </c>
      <c r="N137">
        <v>0</v>
      </c>
      <c r="O137">
        <v>3330.8490000000002</v>
      </c>
      <c r="P137">
        <v>0</v>
      </c>
      <c r="Q137">
        <v>1203.2909999999999</v>
      </c>
      <c r="R137">
        <v>1044.0147999999999</v>
      </c>
      <c r="S137">
        <v>24.4146</v>
      </c>
      <c r="T137">
        <v>0</v>
      </c>
      <c r="U137">
        <v>2021</v>
      </c>
      <c r="V137">
        <v>0.75033676798343396</v>
      </c>
      <c r="W137">
        <v>0</v>
      </c>
      <c r="X137">
        <v>0</v>
      </c>
      <c r="Y137">
        <v>0</v>
      </c>
      <c r="Z137">
        <v>0</v>
      </c>
      <c r="AA137">
        <v>151.6139939</v>
      </c>
      <c r="AB137">
        <v>0.74258247620879303</v>
      </c>
      <c r="AC137">
        <v>0</v>
      </c>
      <c r="AD137">
        <v>0</v>
      </c>
      <c r="AE137">
        <v>0</v>
      </c>
      <c r="AF137">
        <v>0</v>
      </c>
      <c r="AG137">
        <v>0</v>
      </c>
      <c r="AH137">
        <v>0</v>
      </c>
      <c r="AI137">
        <v>763.57</v>
      </c>
      <c r="AK137" s="106">
        <v>71141</v>
      </c>
    </row>
    <row r="138" spans="1:37" x14ac:dyDescent="0.25">
      <c r="A138" t="s">
        <v>335</v>
      </c>
      <c r="B138">
        <v>247</v>
      </c>
      <c r="C138">
        <v>2271.2414184927502</v>
      </c>
      <c r="D138">
        <v>2018</v>
      </c>
      <c r="E138">
        <v>12310.7714</v>
      </c>
      <c r="F138">
        <v>69.756</v>
      </c>
      <c r="G138">
        <v>0</v>
      </c>
      <c r="H138">
        <v>39.528399999999998</v>
      </c>
      <c r="I138">
        <v>1655.5424</v>
      </c>
      <c r="J138">
        <v>1690.4204</v>
      </c>
      <c r="K138">
        <v>0</v>
      </c>
      <c r="L138">
        <v>8855.5241999999998</v>
      </c>
      <c r="N138">
        <v>0</v>
      </c>
      <c r="O138">
        <v>10756.3752</v>
      </c>
      <c r="P138">
        <v>0</v>
      </c>
      <c r="Q138">
        <v>838.2346</v>
      </c>
      <c r="R138">
        <v>663.84460000000001</v>
      </c>
      <c r="S138">
        <v>52.317</v>
      </c>
      <c r="T138">
        <v>0</v>
      </c>
      <c r="U138">
        <v>2021</v>
      </c>
      <c r="V138">
        <v>0.46406810464539999</v>
      </c>
      <c r="W138">
        <v>0</v>
      </c>
      <c r="X138">
        <v>0</v>
      </c>
      <c r="Y138">
        <v>0</v>
      </c>
      <c r="Z138">
        <v>0</v>
      </c>
      <c r="AA138">
        <v>0</v>
      </c>
      <c r="AB138">
        <v>0.53355618132943805</v>
      </c>
      <c r="AC138">
        <v>0</v>
      </c>
      <c r="AD138">
        <v>0</v>
      </c>
      <c r="AE138">
        <v>0</v>
      </c>
      <c r="AF138">
        <v>0</v>
      </c>
      <c r="AG138">
        <v>0</v>
      </c>
      <c r="AH138">
        <v>0</v>
      </c>
      <c r="AI138">
        <v>469.57</v>
      </c>
      <c r="AK138" s="106">
        <v>71142</v>
      </c>
    </row>
    <row r="139" spans="1:37" x14ac:dyDescent="0.25">
      <c r="A139" t="s">
        <v>336</v>
      </c>
      <c r="B139">
        <v>459</v>
      </c>
      <c r="C139">
        <v>1656.1456649946299</v>
      </c>
      <c r="D139">
        <v>2018</v>
      </c>
      <c r="E139">
        <v>52659.966999999997</v>
      </c>
      <c r="F139">
        <v>3609.873</v>
      </c>
      <c r="G139">
        <v>0</v>
      </c>
      <c r="H139">
        <v>413.88560000000001</v>
      </c>
      <c r="I139">
        <v>3459.8975999999998</v>
      </c>
      <c r="J139">
        <v>1145.1610000000001</v>
      </c>
      <c r="K139">
        <v>0</v>
      </c>
      <c r="L139">
        <v>44031.149799999999</v>
      </c>
      <c r="N139">
        <v>0</v>
      </c>
      <c r="O139">
        <v>47312.006999999998</v>
      </c>
      <c r="P139">
        <v>1363.7298000000001</v>
      </c>
      <c r="Q139">
        <v>2766.9879999999998</v>
      </c>
      <c r="R139">
        <v>1071.9172000000001</v>
      </c>
      <c r="S139">
        <v>145.32499999999999</v>
      </c>
      <c r="T139">
        <v>0</v>
      </c>
      <c r="U139">
        <v>2021</v>
      </c>
      <c r="V139">
        <v>0.79116103349158595</v>
      </c>
      <c r="W139">
        <v>0</v>
      </c>
      <c r="X139">
        <v>0</v>
      </c>
      <c r="Y139">
        <v>0</v>
      </c>
      <c r="Z139">
        <v>0</v>
      </c>
      <c r="AA139">
        <v>33.816000000000003</v>
      </c>
      <c r="AB139">
        <v>6.1082816026431699</v>
      </c>
      <c r="AC139">
        <v>0</v>
      </c>
      <c r="AD139">
        <v>0</v>
      </c>
      <c r="AE139">
        <v>0</v>
      </c>
      <c r="AF139">
        <v>0</v>
      </c>
      <c r="AG139">
        <v>153.089181</v>
      </c>
      <c r="AH139">
        <v>0</v>
      </c>
      <c r="AI139">
        <v>765.23</v>
      </c>
      <c r="AK139" s="106">
        <v>71143</v>
      </c>
    </row>
    <row r="140" spans="1:37" x14ac:dyDescent="0.25">
      <c r="A140" t="s">
        <v>337</v>
      </c>
      <c r="B140">
        <v>192</v>
      </c>
      <c r="C140">
        <v>1053.7944649967401</v>
      </c>
      <c r="D140">
        <v>2018</v>
      </c>
      <c r="E140">
        <v>9278.7106000000003</v>
      </c>
      <c r="F140">
        <v>0</v>
      </c>
      <c r="G140">
        <v>0</v>
      </c>
      <c r="H140">
        <v>156.95099999999999</v>
      </c>
      <c r="I140">
        <v>1597.4123999999999</v>
      </c>
      <c r="J140">
        <v>542.93420000000003</v>
      </c>
      <c r="K140">
        <v>825.44600000000003</v>
      </c>
      <c r="L140">
        <v>6155.9669999999996</v>
      </c>
      <c r="N140">
        <v>0</v>
      </c>
      <c r="O140">
        <v>7238.3476000000001</v>
      </c>
      <c r="P140">
        <v>0</v>
      </c>
      <c r="Q140">
        <v>1507.8922</v>
      </c>
      <c r="R140">
        <v>501.0806</v>
      </c>
      <c r="S140">
        <v>31.3902</v>
      </c>
      <c r="T140">
        <v>0</v>
      </c>
      <c r="U140">
        <v>2021</v>
      </c>
      <c r="V140">
        <v>0.36935901314255898</v>
      </c>
      <c r="W140">
        <v>0</v>
      </c>
      <c r="X140">
        <v>0</v>
      </c>
      <c r="Y140">
        <v>0</v>
      </c>
      <c r="Z140">
        <v>0</v>
      </c>
      <c r="AA140">
        <v>949.10055290000003</v>
      </c>
      <c r="AB140">
        <v>7.6574071418371199</v>
      </c>
      <c r="AC140">
        <v>0</v>
      </c>
      <c r="AD140">
        <v>0</v>
      </c>
      <c r="AE140">
        <v>0</v>
      </c>
      <c r="AF140">
        <v>0</v>
      </c>
      <c r="AG140">
        <v>0</v>
      </c>
      <c r="AH140">
        <v>0</v>
      </c>
      <c r="AI140">
        <v>368.54</v>
      </c>
      <c r="AK140" s="106">
        <v>71144</v>
      </c>
    </row>
    <row r="141" spans="1:37" x14ac:dyDescent="0.25">
      <c r="A141" t="s">
        <v>338</v>
      </c>
      <c r="B141">
        <v>567</v>
      </c>
      <c r="C141">
        <v>917.59493799705695</v>
      </c>
      <c r="D141">
        <v>2018</v>
      </c>
      <c r="E141">
        <v>11005.1716</v>
      </c>
      <c r="F141">
        <v>315.06459999999998</v>
      </c>
      <c r="G141">
        <v>0</v>
      </c>
      <c r="H141">
        <v>1253.2828</v>
      </c>
      <c r="I141">
        <v>5000.3425999999999</v>
      </c>
      <c r="J141">
        <v>433.64980000000003</v>
      </c>
      <c r="K141">
        <v>0</v>
      </c>
      <c r="L141">
        <v>4002.8317999999999</v>
      </c>
      <c r="N141">
        <v>0</v>
      </c>
      <c r="O141">
        <v>5156.1310000000003</v>
      </c>
      <c r="P141">
        <v>2203.127</v>
      </c>
      <c r="Q141">
        <v>2771.6383999999998</v>
      </c>
      <c r="R141">
        <v>849.86059999999998</v>
      </c>
      <c r="S141">
        <v>24.4146</v>
      </c>
      <c r="T141">
        <v>0</v>
      </c>
      <c r="U141">
        <v>2021</v>
      </c>
      <c r="V141">
        <v>0.61899619024856101</v>
      </c>
      <c r="W141">
        <v>0</v>
      </c>
      <c r="X141">
        <v>0</v>
      </c>
      <c r="Y141">
        <v>0</v>
      </c>
      <c r="Z141">
        <v>0</v>
      </c>
      <c r="AA141">
        <v>31.903105719999999</v>
      </c>
      <c r="AB141">
        <v>8.6185519788881404</v>
      </c>
      <c r="AC141">
        <v>0</v>
      </c>
      <c r="AD141">
        <v>0</v>
      </c>
      <c r="AE141">
        <v>0</v>
      </c>
      <c r="AF141">
        <v>0</v>
      </c>
      <c r="AG141">
        <v>0</v>
      </c>
      <c r="AH141">
        <v>0</v>
      </c>
      <c r="AI141">
        <v>616.16</v>
      </c>
      <c r="AK141" s="106">
        <v>71145</v>
      </c>
    </row>
    <row r="142" spans="1:37" x14ac:dyDescent="0.25">
      <c r="A142" t="s">
        <v>339</v>
      </c>
      <c r="B142">
        <v>245</v>
      </c>
      <c r="C142">
        <v>1602.41809299491</v>
      </c>
      <c r="D142">
        <v>2018</v>
      </c>
      <c r="E142">
        <v>7410.4124000000002</v>
      </c>
      <c r="F142">
        <v>191.82900000000001</v>
      </c>
      <c r="G142">
        <v>0</v>
      </c>
      <c r="H142">
        <v>89.520200000000003</v>
      </c>
      <c r="I142">
        <v>2028.7370000000001</v>
      </c>
      <c r="J142">
        <v>549.90980000000002</v>
      </c>
      <c r="K142">
        <v>1627.64</v>
      </c>
      <c r="L142">
        <v>2922.7764000000002</v>
      </c>
      <c r="N142">
        <v>0</v>
      </c>
      <c r="O142">
        <v>4157.4575999999997</v>
      </c>
      <c r="P142">
        <v>90.6828</v>
      </c>
      <c r="Q142">
        <v>2610.0369999999998</v>
      </c>
      <c r="R142">
        <v>525.49519999999995</v>
      </c>
      <c r="S142">
        <v>26.739799999999999</v>
      </c>
      <c r="T142">
        <v>0</v>
      </c>
      <c r="U142">
        <v>2021</v>
      </c>
      <c r="V142">
        <v>0.41624585197553698</v>
      </c>
      <c r="W142">
        <v>0</v>
      </c>
      <c r="X142">
        <v>0</v>
      </c>
      <c r="Y142">
        <v>0</v>
      </c>
      <c r="Z142">
        <v>0</v>
      </c>
      <c r="AA142">
        <v>43.816000000000003</v>
      </c>
      <c r="AB142">
        <v>24.4426170239886</v>
      </c>
      <c r="AC142">
        <v>0</v>
      </c>
      <c r="AD142">
        <v>0</v>
      </c>
      <c r="AE142">
        <v>0</v>
      </c>
      <c r="AF142">
        <v>0</v>
      </c>
      <c r="AG142">
        <v>0</v>
      </c>
      <c r="AH142">
        <v>0</v>
      </c>
      <c r="AI142">
        <v>375.16</v>
      </c>
      <c r="AK142" s="106">
        <v>71146</v>
      </c>
    </row>
    <row r="143" spans="1:37" x14ac:dyDescent="0.25">
      <c r="A143" t="s">
        <v>340</v>
      </c>
      <c r="B143">
        <v>251</v>
      </c>
      <c r="C143">
        <v>1042.0554479966199</v>
      </c>
      <c r="D143">
        <v>2018</v>
      </c>
      <c r="E143">
        <v>9232.2065999999995</v>
      </c>
      <c r="F143">
        <v>0</v>
      </c>
      <c r="G143">
        <v>0</v>
      </c>
      <c r="H143">
        <v>229.03219999999999</v>
      </c>
      <c r="I143">
        <v>2482.1509999999998</v>
      </c>
      <c r="J143">
        <v>662.68200000000002</v>
      </c>
      <c r="K143">
        <v>3007.6462000000001</v>
      </c>
      <c r="L143">
        <v>2850.6952000000001</v>
      </c>
      <c r="N143">
        <v>0</v>
      </c>
      <c r="O143">
        <v>4171.4088000000002</v>
      </c>
      <c r="P143">
        <v>0</v>
      </c>
      <c r="Q143">
        <v>4021.4333999999999</v>
      </c>
      <c r="R143">
        <v>916.12879999999996</v>
      </c>
      <c r="S143">
        <v>123.23560000000001</v>
      </c>
      <c r="T143">
        <v>0</v>
      </c>
      <c r="U143">
        <v>2021</v>
      </c>
      <c r="V143">
        <v>0.66089238419836105</v>
      </c>
      <c r="W143">
        <v>0</v>
      </c>
      <c r="X143">
        <v>0</v>
      </c>
      <c r="Y143">
        <v>0</v>
      </c>
      <c r="Z143">
        <v>0</v>
      </c>
      <c r="AA143">
        <v>15.95155286</v>
      </c>
      <c r="AB143">
        <v>5.3673627638337704</v>
      </c>
      <c r="AC143">
        <v>0</v>
      </c>
      <c r="AD143">
        <v>0</v>
      </c>
      <c r="AE143">
        <v>0</v>
      </c>
      <c r="AF143">
        <v>0</v>
      </c>
      <c r="AG143">
        <v>0</v>
      </c>
      <c r="AH143">
        <v>0</v>
      </c>
      <c r="AI143">
        <v>662.53</v>
      </c>
      <c r="AK143" s="106">
        <v>71147</v>
      </c>
    </row>
    <row r="144" spans="1:37" x14ac:dyDescent="0.25">
      <c r="A144" t="s">
        <v>341</v>
      </c>
      <c r="B144">
        <v>847</v>
      </c>
      <c r="C144">
        <v>877.92333699721905</v>
      </c>
      <c r="D144">
        <v>2018</v>
      </c>
      <c r="E144">
        <v>18331.876799999998</v>
      </c>
      <c r="F144">
        <v>4357.4247999999998</v>
      </c>
      <c r="G144">
        <v>0</v>
      </c>
      <c r="H144">
        <v>784.755</v>
      </c>
      <c r="I144">
        <v>5912.9835999999996</v>
      </c>
      <c r="J144">
        <v>589.43820000000005</v>
      </c>
      <c r="K144">
        <v>0</v>
      </c>
      <c r="L144">
        <v>6687.2752</v>
      </c>
      <c r="N144">
        <v>0</v>
      </c>
      <c r="O144">
        <v>9414.7348000000002</v>
      </c>
      <c r="P144">
        <v>0</v>
      </c>
      <c r="Q144">
        <v>6863.9903999999997</v>
      </c>
      <c r="R144">
        <v>2034.55</v>
      </c>
      <c r="S144">
        <v>17.439</v>
      </c>
      <c r="T144">
        <v>0</v>
      </c>
      <c r="U144">
        <v>2021</v>
      </c>
      <c r="V144">
        <v>1.4804391131274199</v>
      </c>
      <c r="W144">
        <v>0</v>
      </c>
      <c r="X144">
        <v>0</v>
      </c>
      <c r="Y144">
        <v>0</v>
      </c>
      <c r="Z144">
        <v>0</v>
      </c>
      <c r="AA144">
        <v>56.514000000000003</v>
      </c>
      <c r="AB144">
        <v>26.3087619501162</v>
      </c>
      <c r="AC144">
        <v>0</v>
      </c>
      <c r="AD144">
        <v>0</v>
      </c>
      <c r="AE144">
        <v>0</v>
      </c>
      <c r="AF144">
        <v>0</v>
      </c>
      <c r="AG144">
        <v>0</v>
      </c>
      <c r="AH144">
        <v>0</v>
      </c>
      <c r="AI144">
        <v>1439.36</v>
      </c>
      <c r="AK144" s="106">
        <v>71148</v>
      </c>
    </row>
    <row r="145" spans="1:37" x14ac:dyDescent="0.25">
      <c r="A145" t="s">
        <v>342</v>
      </c>
      <c r="B145">
        <v>1285</v>
      </c>
      <c r="C145">
        <v>1988.66891349364</v>
      </c>
      <c r="D145">
        <v>2018</v>
      </c>
      <c r="E145">
        <v>37971.678599999999</v>
      </c>
      <c r="F145">
        <v>2696.0693999999999</v>
      </c>
      <c r="G145">
        <v>0</v>
      </c>
      <c r="H145">
        <v>7052.3316000000004</v>
      </c>
      <c r="I145">
        <v>11805.0404</v>
      </c>
      <c r="J145">
        <v>1223.0552</v>
      </c>
      <c r="K145">
        <v>0</v>
      </c>
      <c r="L145">
        <v>15195.182000000001</v>
      </c>
      <c r="N145">
        <v>0</v>
      </c>
      <c r="O145">
        <v>21579.018599999999</v>
      </c>
      <c r="P145">
        <v>5829.2763999999997</v>
      </c>
      <c r="Q145">
        <v>8217.2567999999992</v>
      </c>
      <c r="R145">
        <v>2293.8098</v>
      </c>
      <c r="S145">
        <v>51.154400000000003</v>
      </c>
      <c r="T145">
        <v>0</v>
      </c>
      <c r="U145">
        <v>2021</v>
      </c>
      <c r="V145">
        <v>5.4134812826349004</v>
      </c>
      <c r="W145">
        <v>0</v>
      </c>
      <c r="X145">
        <v>0</v>
      </c>
      <c r="Y145">
        <v>0</v>
      </c>
      <c r="Z145">
        <v>0</v>
      </c>
      <c r="AA145">
        <v>35.338999999999999</v>
      </c>
      <c r="AB145">
        <v>13.480872998685101</v>
      </c>
      <c r="AC145">
        <v>0</v>
      </c>
      <c r="AD145">
        <v>0</v>
      </c>
      <c r="AE145">
        <v>0</v>
      </c>
      <c r="AF145">
        <v>0</v>
      </c>
      <c r="AG145">
        <v>3646.4535000000001</v>
      </c>
      <c r="AH145">
        <v>0</v>
      </c>
      <c r="AI145">
        <v>1649.71</v>
      </c>
      <c r="AK145" s="106">
        <v>71149</v>
      </c>
    </row>
    <row r="146" spans="1:37" x14ac:dyDescent="0.25">
      <c r="A146" t="s">
        <v>343</v>
      </c>
      <c r="B146">
        <v>3140</v>
      </c>
      <c r="C146">
        <v>945.06093149702201</v>
      </c>
      <c r="D146">
        <v>2018</v>
      </c>
      <c r="E146">
        <v>143434.61240000001</v>
      </c>
      <c r="F146">
        <v>1976.42</v>
      </c>
      <c r="G146">
        <v>0</v>
      </c>
      <c r="H146">
        <v>20675.678400000001</v>
      </c>
      <c r="I146">
        <v>21906.871800000001</v>
      </c>
      <c r="J146">
        <v>1004.4864</v>
      </c>
      <c r="K146">
        <v>1152.1366</v>
      </c>
      <c r="L146">
        <v>96719.019199999995</v>
      </c>
      <c r="N146">
        <v>0</v>
      </c>
      <c r="O146">
        <v>101556.5978</v>
      </c>
      <c r="P146">
        <v>13986.078</v>
      </c>
      <c r="Q146">
        <v>24716.876</v>
      </c>
      <c r="R146">
        <v>3149.4834000000001</v>
      </c>
      <c r="S146">
        <v>26.739799999999999</v>
      </c>
      <c r="T146">
        <v>0</v>
      </c>
      <c r="U146">
        <v>2021</v>
      </c>
      <c r="V146">
        <v>2.3770096523558402</v>
      </c>
      <c r="W146">
        <v>0</v>
      </c>
      <c r="X146">
        <v>0</v>
      </c>
      <c r="Y146">
        <v>0</v>
      </c>
      <c r="Z146">
        <v>0</v>
      </c>
      <c r="AA146">
        <v>75.344999999999999</v>
      </c>
      <c r="AB146">
        <v>60.972928844463802</v>
      </c>
      <c r="AC146">
        <v>0</v>
      </c>
      <c r="AD146">
        <v>0</v>
      </c>
      <c r="AE146">
        <v>0</v>
      </c>
      <c r="AF146">
        <v>0</v>
      </c>
      <c r="AG146">
        <v>0</v>
      </c>
      <c r="AH146">
        <v>0</v>
      </c>
      <c r="AI146">
        <v>2143.3000000000002</v>
      </c>
      <c r="AK146" s="106">
        <v>71150</v>
      </c>
    </row>
    <row r="147" spans="1:37" x14ac:dyDescent="0.25">
      <c r="A147" t="s">
        <v>344</v>
      </c>
      <c r="B147">
        <v>79</v>
      </c>
      <c r="C147">
        <v>217.91752699932701</v>
      </c>
      <c r="D147">
        <v>2018</v>
      </c>
      <c r="E147">
        <v>1855.5096000000001</v>
      </c>
      <c r="F147">
        <v>44.178800000000003</v>
      </c>
      <c r="G147">
        <v>0</v>
      </c>
      <c r="H147">
        <v>40.691000000000003</v>
      </c>
      <c r="I147">
        <v>703.37300000000005</v>
      </c>
      <c r="J147">
        <v>58.13</v>
      </c>
      <c r="K147">
        <v>0</v>
      </c>
      <c r="L147">
        <v>1009.1368</v>
      </c>
      <c r="N147">
        <v>0</v>
      </c>
      <c r="O147">
        <v>1276.5347999999999</v>
      </c>
      <c r="P147">
        <v>0</v>
      </c>
      <c r="Q147">
        <v>340.64179999999999</v>
      </c>
      <c r="R147">
        <v>239.4956</v>
      </c>
      <c r="S147">
        <v>0</v>
      </c>
      <c r="T147">
        <v>0</v>
      </c>
      <c r="U147">
        <v>2021</v>
      </c>
      <c r="V147">
        <v>0.16754556206391999</v>
      </c>
      <c r="W147">
        <v>0</v>
      </c>
      <c r="X147">
        <v>0</v>
      </c>
      <c r="Y147">
        <v>0</v>
      </c>
      <c r="Z147">
        <v>0</v>
      </c>
      <c r="AA147">
        <v>0</v>
      </c>
      <c r="AB147">
        <v>0.19296654080548101</v>
      </c>
      <c r="AC147">
        <v>0</v>
      </c>
      <c r="AD147">
        <v>0</v>
      </c>
      <c r="AE147">
        <v>0</v>
      </c>
      <c r="AF147">
        <v>0</v>
      </c>
      <c r="AG147">
        <v>0</v>
      </c>
      <c r="AH147">
        <v>0</v>
      </c>
      <c r="AI147">
        <v>168.95</v>
      </c>
      <c r="AK147" s="106">
        <v>71151</v>
      </c>
    </row>
    <row r="148" spans="1:37" x14ac:dyDescent="0.25">
      <c r="A148" t="s">
        <v>345</v>
      </c>
      <c r="B148">
        <v>175</v>
      </c>
      <c r="C148">
        <v>2812.1334554909799</v>
      </c>
      <c r="D148">
        <v>2018</v>
      </c>
      <c r="E148">
        <v>15727.6528</v>
      </c>
      <c r="F148">
        <v>180.203</v>
      </c>
      <c r="G148">
        <v>0</v>
      </c>
      <c r="H148">
        <v>205.78020000000001</v>
      </c>
      <c r="I148">
        <v>1520.6808000000001</v>
      </c>
      <c r="J148">
        <v>2207.7773999999999</v>
      </c>
      <c r="K148">
        <v>0</v>
      </c>
      <c r="L148">
        <v>11613.2114</v>
      </c>
      <c r="N148">
        <v>0</v>
      </c>
      <c r="O148">
        <v>14123.264800000001</v>
      </c>
      <c r="P148">
        <v>0</v>
      </c>
      <c r="Q148">
        <v>969.60839999999996</v>
      </c>
      <c r="R148">
        <v>496.43020000000001</v>
      </c>
      <c r="S148">
        <v>137.18680000000001</v>
      </c>
      <c r="T148">
        <v>0</v>
      </c>
      <c r="U148">
        <v>2021</v>
      </c>
      <c r="V148">
        <v>0.364317902430841</v>
      </c>
      <c r="W148">
        <v>0</v>
      </c>
      <c r="X148">
        <v>0</v>
      </c>
      <c r="Y148">
        <v>0</v>
      </c>
      <c r="Z148">
        <v>0</v>
      </c>
      <c r="AA148">
        <v>121.6544411</v>
      </c>
      <c r="AB148">
        <v>0.51166106226390295</v>
      </c>
      <c r="AC148">
        <v>0</v>
      </c>
      <c r="AD148">
        <v>0</v>
      </c>
      <c r="AE148">
        <v>0</v>
      </c>
      <c r="AF148">
        <v>0</v>
      </c>
      <c r="AG148">
        <v>0</v>
      </c>
      <c r="AH148">
        <v>0</v>
      </c>
      <c r="AI148">
        <v>351.97</v>
      </c>
      <c r="AK148" s="106">
        <v>71152</v>
      </c>
    </row>
    <row r="149" spans="1:37" x14ac:dyDescent="0.25">
      <c r="A149" t="s">
        <v>346</v>
      </c>
      <c r="B149">
        <v>21057</v>
      </c>
      <c r="C149">
        <v>1810.46089999425</v>
      </c>
      <c r="D149">
        <v>2018</v>
      </c>
      <c r="E149">
        <v>902199.68940000003</v>
      </c>
      <c r="F149">
        <v>584359.9632</v>
      </c>
      <c r="G149">
        <v>0</v>
      </c>
      <c r="H149">
        <v>116857.57640000001</v>
      </c>
      <c r="I149">
        <v>152830.74559999999</v>
      </c>
      <c r="J149">
        <v>223.2192</v>
      </c>
      <c r="K149">
        <v>1098.6569999999999</v>
      </c>
      <c r="L149">
        <v>46829.527999999998</v>
      </c>
      <c r="N149">
        <v>0</v>
      </c>
      <c r="O149">
        <v>68414.359599999996</v>
      </c>
      <c r="P149">
        <v>549901.6618</v>
      </c>
      <c r="Q149">
        <v>274056.21019999997</v>
      </c>
      <c r="R149">
        <v>9827.4578000000001</v>
      </c>
      <c r="S149">
        <v>0</v>
      </c>
      <c r="T149">
        <v>0</v>
      </c>
      <c r="U149">
        <v>2021</v>
      </c>
      <c r="V149">
        <v>15.2613423509847</v>
      </c>
      <c r="W149">
        <v>0</v>
      </c>
      <c r="X149">
        <v>0</v>
      </c>
      <c r="Y149">
        <v>0</v>
      </c>
      <c r="Z149">
        <v>0</v>
      </c>
      <c r="AA149">
        <v>258.56</v>
      </c>
      <c r="AB149">
        <v>234.34433797779201</v>
      </c>
      <c r="AC149">
        <v>0</v>
      </c>
      <c r="AD149">
        <v>0</v>
      </c>
      <c r="AE149">
        <v>0</v>
      </c>
      <c r="AF149">
        <v>0</v>
      </c>
      <c r="AG149">
        <v>7817.9180399999996</v>
      </c>
      <c r="AH149">
        <v>0</v>
      </c>
      <c r="AI149">
        <v>7003.81</v>
      </c>
      <c r="AK149" s="106">
        <v>71153</v>
      </c>
    </row>
    <row r="150" spans="1:37" x14ac:dyDescent="0.25">
      <c r="A150" t="s">
        <v>347</v>
      </c>
      <c r="B150">
        <v>2460</v>
      </c>
      <c r="C150">
        <v>1113.31924049636</v>
      </c>
      <c r="D150">
        <v>2018</v>
      </c>
      <c r="E150">
        <v>92781.293000000005</v>
      </c>
      <c r="F150">
        <v>44412.482600000003</v>
      </c>
      <c r="G150">
        <v>0</v>
      </c>
      <c r="H150">
        <v>16045.042600000001</v>
      </c>
      <c r="I150">
        <v>18459.7628</v>
      </c>
      <c r="J150">
        <v>1431.1605999999999</v>
      </c>
      <c r="K150">
        <v>0</v>
      </c>
      <c r="L150">
        <v>12432.8444</v>
      </c>
      <c r="N150">
        <v>0</v>
      </c>
      <c r="O150">
        <v>24018.153399999999</v>
      </c>
      <c r="P150">
        <v>46791.162199999999</v>
      </c>
      <c r="Q150">
        <v>18996.883999999998</v>
      </c>
      <c r="R150">
        <v>2465.8746000000001</v>
      </c>
      <c r="S150">
        <v>509.21879999999999</v>
      </c>
      <c r="T150">
        <v>0</v>
      </c>
      <c r="U150">
        <v>2021</v>
      </c>
      <c r="V150">
        <v>1.8232911294927401</v>
      </c>
      <c r="W150">
        <v>0</v>
      </c>
      <c r="X150">
        <v>0</v>
      </c>
      <c r="Y150">
        <v>0</v>
      </c>
      <c r="Z150">
        <v>0</v>
      </c>
      <c r="AA150">
        <v>66.066000000000003</v>
      </c>
      <c r="AB150">
        <v>35.558669610589398</v>
      </c>
      <c r="AC150">
        <v>0</v>
      </c>
      <c r="AD150">
        <v>0</v>
      </c>
      <c r="AE150">
        <v>0</v>
      </c>
      <c r="AF150">
        <v>0</v>
      </c>
      <c r="AG150">
        <v>0</v>
      </c>
      <c r="AH150">
        <v>0</v>
      </c>
      <c r="AI150">
        <v>1793.81</v>
      </c>
      <c r="AK150" s="106">
        <v>71154</v>
      </c>
    </row>
    <row r="151" spans="1:37" x14ac:dyDescent="0.25">
      <c r="A151" t="s">
        <v>348</v>
      </c>
      <c r="B151">
        <v>516</v>
      </c>
      <c r="C151">
        <v>6078.03809648059</v>
      </c>
      <c r="D151">
        <v>2018</v>
      </c>
      <c r="E151">
        <v>23093.886399999999</v>
      </c>
      <c r="F151">
        <v>15.113799999999999</v>
      </c>
      <c r="G151">
        <v>0</v>
      </c>
      <c r="H151">
        <v>391.7962</v>
      </c>
      <c r="I151">
        <v>4102.8154000000004</v>
      </c>
      <c r="J151">
        <v>4519.0262000000002</v>
      </c>
      <c r="K151">
        <v>0</v>
      </c>
      <c r="L151">
        <v>14065.1348</v>
      </c>
      <c r="N151">
        <v>0</v>
      </c>
      <c r="O151">
        <v>19014.323</v>
      </c>
      <c r="P151">
        <v>0</v>
      </c>
      <c r="Q151">
        <v>2222.8912</v>
      </c>
      <c r="R151">
        <v>1563.6969999999999</v>
      </c>
      <c r="S151">
        <v>292.97519999999997</v>
      </c>
      <c r="T151">
        <v>0</v>
      </c>
      <c r="U151">
        <v>2021</v>
      </c>
      <c r="V151">
        <v>1.1115971340164299</v>
      </c>
      <c r="W151">
        <v>0</v>
      </c>
      <c r="X151">
        <v>0</v>
      </c>
      <c r="Y151">
        <v>0</v>
      </c>
      <c r="Z151">
        <v>0</v>
      </c>
      <c r="AA151">
        <v>231.1512175</v>
      </c>
      <c r="AB151">
        <v>4.8014941765098804</v>
      </c>
      <c r="AC151">
        <v>0</v>
      </c>
      <c r="AD151">
        <v>0</v>
      </c>
      <c r="AE151">
        <v>0</v>
      </c>
      <c r="AF151">
        <v>0</v>
      </c>
      <c r="AG151">
        <v>0</v>
      </c>
      <c r="AH151">
        <v>0</v>
      </c>
      <c r="AI151">
        <v>1105.5999999999999</v>
      </c>
      <c r="AK151" s="106">
        <v>71155</v>
      </c>
    </row>
    <row r="152" spans="1:37" x14ac:dyDescent="0.25">
      <c r="A152" t="s">
        <v>349</v>
      </c>
      <c r="B152">
        <v>261</v>
      </c>
      <c r="C152">
        <v>1106.22212299643</v>
      </c>
      <c r="D152">
        <v>2018</v>
      </c>
      <c r="E152">
        <v>7776.6314000000002</v>
      </c>
      <c r="F152">
        <v>0</v>
      </c>
      <c r="G152">
        <v>0</v>
      </c>
      <c r="H152">
        <v>205.78020000000001</v>
      </c>
      <c r="I152">
        <v>2107.7937999999999</v>
      </c>
      <c r="J152">
        <v>857.99879999999996</v>
      </c>
      <c r="K152">
        <v>0</v>
      </c>
      <c r="L152">
        <v>4605.0586000000003</v>
      </c>
      <c r="N152">
        <v>0</v>
      </c>
      <c r="O152">
        <v>5974.6013999999996</v>
      </c>
      <c r="P152">
        <v>0</v>
      </c>
      <c r="Q152">
        <v>1231.1934000000001</v>
      </c>
      <c r="R152">
        <v>549.90980000000002</v>
      </c>
      <c r="S152">
        <v>20.9268</v>
      </c>
      <c r="T152">
        <v>0</v>
      </c>
      <c r="U152">
        <v>2021</v>
      </c>
      <c r="V152">
        <v>0.44876994521519697</v>
      </c>
      <c r="W152">
        <v>0</v>
      </c>
      <c r="X152">
        <v>0</v>
      </c>
      <c r="Y152">
        <v>0</v>
      </c>
      <c r="Z152">
        <v>0</v>
      </c>
      <c r="AA152">
        <v>38.991999999999997</v>
      </c>
      <c r="AB152">
        <v>8.2378337600392708</v>
      </c>
      <c r="AC152">
        <v>0</v>
      </c>
      <c r="AD152">
        <v>0</v>
      </c>
      <c r="AE152">
        <v>0</v>
      </c>
      <c r="AF152">
        <v>0</v>
      </c>
      <c r="AG152">
        <v>0</v>
      </c>
      <c r="AH152">
        <v>0</v>
      </c>
      <c r="AI152">
        <v>389.24</v>
      </c>
      <c r="AK152" s="106">
        <v>71156</v>
      </c>
    </row>
    <row r="153" spans="1:37" x14ac:dyDescent="0.25">
      <c r="A153" t="s">
        <v>350</v>
      </c>
      <c r="B153">
        <v>1825</v>
      </c>
      <c r="C153">
        <v>2140.6607994933302</v>
      </c>
      <c r="D153">
        <v>2018</v>
      </c>
      <c r="E153">
        <v>101476.3784</v>
      </c>
      <c r="F153">
        <v>36624.225200000001</v>
      </c>
      <c r="G153">
        <v>0</v>
      </c>
      <c r="H153">
        <v>13768.6718</v>
      </c>
      <c r="I153">
        <v>13243.176600000001</v>
      </c>
      <c r="J153">
        <v>727.7876</v>
      </c>
      <c r="K153">
        <v>0</v>
      </c>
      <c r="L153">
        <v>37112.517200000002</v>
      </c>
      <c r="N153">
        <v>0</v>
      </c>
      <c r="O153">
        <v>43394.044999999998</v>
      </c>
      <c r="P153">
        <v>14868.491400000001</v>
      </c>
      <c r="Q153">
        <v>40323.618399999999</v>
      </c>
      <c r="R153">
        <v>2786.7521999999999</v>
      </c>
      <c r="S153">
        <v>104.634</v>
      </c>
      <c r="T153">
        <v>0</v>
      </c>
      <c r="U153">
        <v>2021</v>
      </c>
      <c r="V153">
        <v>2.6573655353437502</v>
      </c>
      <c r="W153">
        <v>0</v>
      </c>
      <c r="X153">
        <v>0</v>
      </c>
      <c r="Y153">
        <v>0</v>
      </c>
      <c r="Z153">
        <v>0</v>
      </c>
      <c r="AA153">
        <v>102.629</v>
      </c>
      <c r="AB153">
        <v>253.13636549735199</v>
      </c>
      <c r="AC153">
        <v>0</v>
      </c>
      <c r="AD153">
        <v>0</v>
      </c>
      <c r="AE153">
        <v>0</v>
      </c>
      <c r="AF153">
        <v>0</v>
      </c>
      <c r="AG153">
        <v>379.08674999999999</v>
      </c>
      <c r="AH153">
        <v>0</v>
      </c>
      <c r="AI153">
        <v>1980.98</v>
      </c>
      <c r="AK153" s="106">
        <v>71157</v>
      </c>
    </row>
    <row r="154" spans="1:37" x14ac:dyDescent="0.25">
      <c r="A154" t="s">
        <v>351</v>
      </c>
      <c r="B154">
        <v>1588</v>
      </c>
      <c r="C154">
        <v>1139.0297474962799</v>
      </c>
      <c r="D154">
        <v>2018</v>
      </c>
      <c r="E154">
        <v>71411.542400000006</v>
      </c>
      <c r="F154">
        <v>37107.866800000003</v>
      </c>
      <c r="G154">
        <v>0</v>
      </c>
      <c r="H154">
        <v>10004.173000000001</v>
      </c>
      <c r="I154">
        <v>13269.9164</v>
      </c>
      <c r="J154">
        <v>1009.1368</v>
      </c>
      <c r="K154">
        <v>0</v>
      </c>
      <c r="L154">
        <v>10020.4494</v>
      </c>
      <c r="N154">
        <v>0</v>
      </c>
      <c r="O154">
        <v>15070.783799999999</v>
      </c>
      <c r="P154">
        <v>9797.2302</v>
      </c>
      <c r="Q154">
        <v>44574.084000000003</v>
      </c>
      <c r="R154">
        <v>1956.6558</v>
      </c>
      <c r="S154">
        <v>12.788600000000001</v>
      </c>
      <c r="T154">
        <v>0</v>
      </c>
      <c r="U154">
        <v>2021</v>
      </c>
      <c r="V154">
        <v>1.7087939046716101</v>
      </c>
      <c r="W154">
        <v>0</v>
      </c>
      <c r="X154">
        <v>0</v>
      </c>
      <c r="Y154">
        <v>0</v>
      </c>
      <c r="Z154">
        <v>771.875</v>
      </c>
      <c r="AA154">
        <v>62.378</v>
      </c>
      <c r="AB154">
        <v>46.239499690333901</v>
      </c>
      <c r="AC154">
        <v>0</v>
      </c>
      <c r="AD154">
        <v>0</v>
      </c>
      <c r="AE154">
        <v>0</v>
      </c>
      <c r="AF154">
        <v>0</v>
      </c>
      <c r="AG154">
        <v>0</v>
      </c>
      <c r="AH154">
        <v>0</v>
      </c>
      <c r="AI154">
        <v>1395.46</v>
      </c>
      <c r="AK154" s="106">
        <v>71158</v>
      </c>
    </row>
    <row r="155" spans="1:37" x14ac:dyDescent="0.25">
      <c r="A155" t="s">
        <v>352</v>
      </c>
      <c r="B155">
        <v>201</v>
      </c>
      <c r="C155">
        <v>889.21015099713497</v>
      </c>
      <c r="D155">
        <v>2018</v>
      </c>
      <c r="E155">
        <v>4527.1643999999997</v>
      </c>
      <c r="F155">
        <v>0</v>
      </c>
      <c r="G155">
        <v>0</v>
      </c>
      <c r="H155">
        <v>48.8292</v>
      </c>
      <c r="I155">
        <v>1949.6802</v>
      </c>
      <c r="J155">
        <v>503.4058</v>
      </c>
      <c r="K155">
        <v>0</v>
      </c>
      <c r="L155">
        <v>2025.2492</v>
      </c>
      <c r="N155">
        <v>0</v>
      </c>
      <c r="O155">
        <v>3280.8571999999999</v>
      </c>
      <c r="P155">
        <v>0</v>
      </c>
      <c r="Q155">
        <v>753.36479999999995</v>
      </c>
      <c r="R155">
        <v>476.666</v>
      </c>
      <c r="S155">
        <v>16.276399999999999</v>
      </c>
      <c r="T155">
        <v>0</v>
      </c>
      <c r="U155">
        <v>2021</v>
      </c>
      <c r="V155">
        <v>0.34462024821148302</v>
      </c>
      <c r="W155">
        <v>0</v>
      </c>
      <c r="X155">
        <v>0</v>
      </c>
      <c r="Y155">
        <v>0</v>
      </c>
      <c r="Z155">
        <v>0</v>
      </c>
      <c r="AA155">
        <v>3.9878882149999999</v>
      </c>
      <c r="AB155">
        <v>8.1913916141839795</v>
      </c>
      <c r="AC155">
        <v>0</v>
      </c>
      <c r="AD155">
        <v>0</v>
      </c>
      <c r="AE155">
        <v>0</v>
      </c>
      <c r="AF155">
        <v>0</v>
      </c>
      <c r="AG155">
        <v>0</v>
      </c>
      <c r="AH155">
        <v>0</v>
      </c>
      <c r="AI155">
        <v>339.55</v>
      </c>
      <c r="AK155" s="106">
        <v>71159</v>
      </c>
    </row>
    <row r="156" spans="1:37" x14ac:dyDescent="0.25">
      <c r="A156" t="s">
        <v>353</v>
      </c>
      <c r="B156">
        <v>306</v>
      </c>
      <c r="C156">
        <v>959.12068949684499</v>
      </c>
      <c r="D156">
        <v>2018</v>
      </c>
      <c r="E156">
        <v>7584.8023999999996</v>
      </c>
      <c r="F156">
        <v>273.21100000000001</v>
      </c>
      <c r="G156">
        <v>0</v>
      </c>
      <c r="H156">
        <v>145.32499999999999</v>
      </c>
      <c r="I156">
        <v>2568.1833999999999</v>
      </c>
      <c r="J156">
        <v>801.03139999999996</v>
      </c>
      <c r="K156">
        <v>108.12179999999999</v>
      </c>
      <c r="L156">
        <v>3688.9297999999999</v>
      </c>
      <c r="N156">
        <v>0</v>
      </c>
      <c r="O156">
        <v>5371.2120000000004</v>
      </c>
      <c r="P156">
        <v>0</v>
      </c>
      <c r="Q156">
        <v>1424.1849999999999</v>
      </c>
      <c r="R156">
        <v>720.81200000000001</v>
      </c>
      <c r="S156">
        <v>68.593400000000003</v>
      </c>
      <c r="T156">
        <v>0</v>
      </c>
      <c r="U156">
        <v>2021</v>
      </c>
      <c r="V156">
        <v>0.53334394622822001</v>
      </c>
      <c r="W156">
        <v>0</v>
      </c>
      <c r="X156">
        <v>0</v>
      </c>
      <c r="Y156">
        <v>0</v>
      </c>
      <c r="Z156">
        <v>0</v>
      </c>
      <c r="AA156">
        <v>31.903105719999999</v>
      </c>
      <c r="AB156">
        <v>0.76792832319135995</v>
      </c>
      <c r="AC156">
        <v>0</v>
      </c>
      <c r="AD156">
        <v>0</v>
      </c>
      <c r="AE156">
        <v>0</v>
      </c>
      <c r="AF156">
        <v>0</v>
      </c>
      <c r="AG156">
        <v>0</v>
      </c>
      <c r="AH156">
        <v>0</v>
      </c>
      <c r="AI156">
        <v>509.32</v>
      </c>
      <c r="AK156" s="106">
        <v>71160</v>
      </c>
    </row>
    <row r="157" spans="1:37" x14ac:dyDescent="0.25">
      <c r="A157" t="s">
        <v>354</v>
      </c>
      <c r="B157">
        <v>325</v>
      </c>
      <c r="C157">
        <v>802.31546599749299</v>
      </c>
      <c r="D157">
        <v>2018</v>
      </c>
      <c r="E157">
        <v>8836.9225999999999</v>
      </c>
      <c r="F157">
        <v>349.94260000000003</v>
      </c>
      <c r="G157">
        <v>0</v>
      </c>
      <c r="H157">
        <v>83.7072</v>
      </c>
      <c r="I157">
        <v>2179.875</v>
      </c>
      <c r="J157">
        <v>242.98339999999999</v>
      </c>
      <c r="K157">
        <v>0</v>
      </c>
      <c r="L157">
        <v>5980.4143999999997</v>
      </c>
      <c r="N157">
        <v>0</v>
      </c>
      <c r="O157">
        <v>6962.8113999999996</v>
      </c>
      <c r="P157">
        <v>0</v>
      </c>
      <c r="Q157">
        <v>1092.8440000000001</v>
      </c>
      <c r="R157">
        <v>781.2672</v>
      </c>
      <c r="S157">
        <v>0</v>
      </c>
      <c r="T157">
        <v>0</v>
      </c>
      <c r="U157">
        <v>2021</v>
      </c>
      <c r="V157">
        <v>0.56665701992150097</v>
      </c>
      <c r="W157">
        <v>0</v>
      </c>
      <c r="X157">
        <v>0</v>
      </c>
      <c r="Y157">
        <v>0</v>
      </c>
      <c r="Z157">
        <v>0</v>
      </c>
      <c r="AA157">
        <v>27.915217510000002</v>
      </c>
      <c r="AB157">
        <v>5.5836869884875897</v>
      </c>
      <c r="AC157">
        <v>0</v>
      </c>
      <c r="AD157">
        <v>0</v>
      </c>
      <c r="AE157">
        <v>0</v>
      </c>
      <c r="AF157">
        <v>0</v>
      </c>
      <c r="AG157">
        <v>0</v>
      </c>
      <c r="AH157">
        <v>0</v>
      </c>
      <c r="AI157">
        <v>554.87</v>
      </c>
      <c r="AK157" s="106">
        <v>71161</v>
      </c>
    </row>
    <row r="158" spans="1:37" x14ac:dyDescent="0.25">
      <c r="A158" t="s">
        <v>355</v>
      </c>
      <c r="B158">
        <v>1135</v>
      </c>
      <c r="C158">
        <v>3175.67160898986</v>
      </c>
      <c r="D158">
        <v>2018</v>
      </c>
      <c r="E158">
        <v>25573.712200000002</v>
      </c>
      <c r="F158">
        <v>186.01599999999999</v>
      </c>
      <c r="G158">
        <v>0</v>
      </c>
      <c r="H158">
        <v>1089.3561999999999</v>
      </c>
      <c r="I158">
        <v>9120.5969999999998</v>
      </c>
      <c r="J158">
        <v>2663.5165999999999</v>
      </c>
      <c r="K158">
        <v>2503.0778</v>
      </c>
      <c r="L158">
        <v>10011.1486</v>
      </c>
      <c r="N158">
        <v>0</v>
      </c>
      <c r="O158">
        <v>14825.475200000001</v>
      </c>
      <c r="P158">
        <v>2751.8742000000002</v>
      </c>
      <c r="Q158">
        <v>5859.5039999999999</v>
      </c>
      <c r="R158">
        <v>2029.8996</v>
      </c>
      <c r="S158">
        <v>106.9592</v>
      </c>
      <c r="T158">
        <v>0</v>
      </c>
      <c r="U158">
        <v>2021</v>
      </c>
      <c r="V158">
        <v>1.4696631517149701</v>
      </c>
      <c r="W158">
        <v>0</v>
      </c>
      <c r="X158">
        <v>0</v>
      </c>
      <c r="Y158">
        <v>0</v>
      </c>
      <c r="Z158">
        <v>0</v>
      </c>
      <c r="AA158">
        <v>44.466000000000001</v>
      </c>
      <c r="AB158">
        <v>13.959840410001499</v>
      </c>
      <c r="AC158">
        <v>0</v>
      </c>
      <c r="AD158">
        <v>0</v>
      </c>
      <c r="AE158">
        <v>0</v>
      </c>
      <c r="AF158">
        <v>0</v>
      </c>
      <c r="AG158">
        <v>0</v>
      </c>
      <c r="AH158">
        <v>0</v>
      </c>
      <c r="AI158">
        <v>1447.64</v>
      </c>
      <c r="AK158" s="106">
        <v>71162</v>
      </c>
    </row>
    <row r="159" spans="1:37" x14ac:dyDescent="0.25">
      <c r="A159" t="s">
        <v>356</v>
      </c>
      <c r="B159">
        <v>90</v>
      </c>
      <c r="C159">
        <v>527.03511249821202</v>
      </c>
      <c r="D159">
        <v>2018</v>
      </c>
      <c r="E159">
        <v>3162.2719999999999</v>
      </c>
      <c r="F159">
        <v>0</v>
      </c>
      <c r="G159">
        <v>0</v>
      </c>
      <c r="H159">
        <v>0</v>
      </c>
      <c r="I159">
        <v>677.79579999999999</v>
      </c>
      <c r="J159">
        <v>195.3168</v>
      </c>
      <c r="K159">
        <v>0</v>
      </c>
      <c r="L159">
        <v>2289.1594</v>
      </c>
      <c r="N159">
        <v>0</v>
      </c>
      <c r="O159">
        <v>2577.4841999999999</v>
      </c>
      <c r="P159">
        <v>0</v>
      </c>
      <c r="Q159">
        <v>335.9914</v>
      </c>
      <c r="R159">
        <v>248.79640000000001</v>
      </c>
      <c r="S159">
        <v>0</v>
      </c>
      <c r="T159">
        <v>0</v>
      </c>
      <c r="U159">
        <v>2021</v>
      </c>
      <c r="V159">
        <v>0.18252222668023599</v>
      </c>
      <c r="W159">
        <v>0</v>
      </c>
      <c r="X159">
        <v>0</v>
      </c>
      <c r="Y159">
        <v>0</v>
      </c>
      <c r="Z159">
        <v>0</v>
      </c>
      <c r="AA159">
        <v>7.9757764309999999</v>
      </c>
      <c r="AB159">
        <v>0.25072331918013402</v>
      </c>
      <c r="AC159">
        <v>0</v>
      </c>
      <c r="AD159">
        <v>0</v>
      </c>
      <c r="AE159">
        <v>0</v>
      </c>
      <c r="AF159">
        <v>0</v>
      </c>
      <c r="AG159">
        <v>0</v>
      </c>
      <c r="AH159">
        <v>0</v>
      </c>
      <c r="AI159">
        <v>175.57</v>
      </c>
      <c r="AK159" s="106">
        <v>71163</v>
      </c>
    </row>
    <row r="160" spans="1:37" x14ac:dyDescent="0.25">
      <c r="A160" t="s">
        <v>357</v>
      </c>
      <c r="B160">
        <v>133</v>
      </c>
      <c r="C160">
        <v>835.13038349729004</v>
      </c>
      <c r="D160">
        <v>2018</v>
      </c>
      <c r="E160">
        <v>7739.4282000000003</v>
      </c>
      <c r="F160">
        <v>0</v>
      </c>
      <c r="G160">
        <v>0</v>
      </c>
      <c r="H160">
        <v>180.203</v>
      </c>
      <c r="I160">
        <v>1452.0873999999999</v>
      </c>
      <c r="J160">
        <v>630.12919999999997</v>
      </c>
      <c r="K160">
        <v>3562.2064</v>
      </c>
      <c r="L160">
        <v>1914.8022000000001</v>
      </c>
      <c r="N160">
        <v>0</v>
      </c>
      <c r="O160">
        <v>2908.8252000000002</v>
      </c>
      <c r="P160">
        <v>0</v>
      </c>
      <c r="Q160">
        <v>4295.8069999999998</v>
      </c>
      <c r="R160">
        <v>426.67419999999998</v>
      </c>
      <c r="S160">
        <v>108.12179999999999</v>
      </c>
      <c r="T160">
        <v>0</v>
      </c>
      <c r="U160">
        <v>2021</v>
      </c>
      <c r="V160">
        <v>0.30005000810725002</v>
      </c>
      <c r="W160">
        <v>0</v>
      </c>
      <c r="X160">
        <v>0</v>
      </c>
      <c r="Y160">
        <v>0</v>
      </c>
      <c r="Z160">
        <v>0</v>
      </c>
      <c r="AA160">
        <v>3.9878882149999999</v>
      </c>
      <c r="AB160">
        <v>2.4785161038940902</v>
      </c>
      <c r="AC160">
        <v>0</v>
      </c>
      <c r="AD160">
        <v>0</v>
      </c>
      <c r="AE160">
        <v>0</v>
      </c>
      <c r="AF160">
        <v>0</v>
      </c>
      <c r="AG160">
        <v>0</v>
      </c>
      <c r="AH160">
        <v>0</v>
      </c>
      <c r="AI160">
        <v>303.94</v>
      </c>
      <c r="AK160" s="106">
        <v>71164</v>
      </c>
    </row>
    <row r="161" spans="1:37" x14ac:dyDescent="0.25">
      <c r="A161" t="s">
        <v>358</v>
      </c>
      <c r="B161">
        <v>374</v>
      </c>
      <c r="C161">
        <v>3497.1039749889401</v>
      </c>
      <c r="D161">
        <v>2018</v>
      </c>
      <c r="E161">
        <v>8277.7119999999995</v>
      </c>
      <c r="F161">
        <v>0</v>
      </c>
      <c r="G161">
        <v>0</v>
      </c>
      <c r="H161">
        <v>173.22739999999999</v>
      </c>
      <c r="I161">
        <v>4438.8068000000003</v>
      </c>
      <c r="J161">
        <v>1131.2098000000001</v>
      </c>
      <c r="K161">
        <v>0</v>
      </c>
      <c r="L161">
        <v>2534.4679999999998</v>
      </c>
      <c r="N161">
        <v>0</v>
      </c>
      <c r="O161">
        <v>4681.7902000000004</v>
      </c>
      <c r="P161">
        <v>0</v>
      </c>
      <c r="Q161">
        <v>1584.6238000000001</v>
      </c>
      <c r="R161">
        <v>1941.5419999999999</v>
      </c>
      <c r="S161">
        <v>69.756</v>
      </c>
      <c r="T161">
        <v>0</v>
      </c>
      <c r="U161">
        <v>2021</v>
      </c>
      <c r="V161">
        <v>1.3756569522015301</v>
      </c>
      <c r="W161">
        <v>0</v>
      </c>
      <c r="X161">
        <v>0</v>
      </c>
      <c r="Y161">
        <v>0</v>
      </c>
      <c r="Z161">
        <v>0</v>
      </c>
      <c r="AA161">
        <v>15.95155286</v>
      </c>
      <c r="AB161">
        <v>5.1399505942959003</v>
      </c>
      <c r="AC161">
        <v>0</v>
      </c>
      <c r="AD161">
        <v>0</v>
      </c>
      <c r="AE161">
        <v>0</v>
      </c>
      <c r="AF161">
        <v>0</v>
      </c>
      <c r="AG161">
        <v>0</v>
      </c>
      <c r="AH161">
        <v>0</v>
      </c>
      <c r="AI161">
        <v>1388.01</v>
      </c>
      <c r="AK161" s="106">
        <v>71165</v>
      </c>
    </row>
    <row r="162" spans="1:37" x14ac:dyDescent="0.25">
      <c r="A162" t="s">
        <v>359</v>
      </c>
      <c r="B162">
        <v>109</v>
      </c>
      <c r="C162">
        <v>1802.9910979943199</v>
      </c>
      <c r="D162">
        <v>2018</v>
      </c>
      <c r="E162">
        <v>6421.0397999999996</v>
      </c>
      <c r="F162">
        <v>0</v>
      </c>
      <c r="G162">
        <v>0</v>
      </c>
      <c r="H162">
        <v>84.869799999999998</v>
      </c>
      <c r="I162">
        <v>1009.1368</v>
      </c>
      <c r="J162">
        <v>1854.347</v>
      </c>
      <c r="K162">
        <v>0</v>
      </c>
      <c r="L162">
        <v>3472.6862000000001</v>
      </c>
      <c r="N162">
        <v>0</v>
      </c>
      <c r="O162">
        <v>5345.6347999999998</v>
      </c>
      <c r="P162">
        <v>0</v>
      </c>
      <c r="Q162">
        <v>565.02359999999999</v>
      </c>
      <c r="R162">
        <v>476.666</v>
      </c>
      <c r="S162">
        <v>33.715400000000002</v>
      </c>
      <c r="T162">
        <v>0</v>
      </c>
      <c r="U162">
        <v>2021</v>
      </c>
      <c r="V162">
        <v>0.63116867459180004</v>
      </c>
      <c r="W162">
        <v>0</v>
      </c>
      <c r="X162">
        <v>0</v>
      </c>
      <c r="Y162">
        <v>0</v>
      </c>
      <c r="Z162">
        <v>0</v>
      </c>
      <c r="AA162">
        <v>400.43421749999999</v>
      </c>
      <c r="AB162">
        <v>0.28277632612112802</v>
      </c>
      <c r="AC162">
        <v>0</v>
      </c>
      <c r="AD162">
        <v>0</v>
      </c>
      <c r="AE162">
        <v>0</v>
      </c>
      <c r="AF162">
        <v>0</v>
      </c>
      <c r="AG162">
        <v>0</v>
      </c>
      <c r="AH162">
        <v>0</v>
      </c>
      <c r="AI162">
        <v>337.06</v>
      </c>
      <c r="AK162" s="106">
        <v>71166</v>
      </c>
    </row>
    <row r="163" spans="1:37" x14ac:dyDescent="0.25">
      <c r="A163" t="s">
        <v>360</v>
      </c>
      <c r="B163">
        <v>549</v>
      </c>
      <c r="C163">
        <v>1173.4253619961901</v>
      </c>
      <c r="D163">
        <v>2018</v>
      </c>
      <c r="E163">
        <v>10712.196400000001</v>
      </c>
      <c r="F163">
        <v>180.203</v>
      </c>
      <c r="G163">
        <v>0</v>
      </c>
      <c r="H163">
        <v>311.57679999999999</v>
      </c>
      <c r="I163">
        <v>4317.8963999999996</v>
      </c>
      <c r="J163">
        <v>461.55220000000003</v>
      </c>
      <c r="K163">
        <v>0</v>
      </c>
      <c r="L163">
        <v>5440.9679999999998</v>
      </c>
      <c r="N163">
        <v>0</v>
      </c>
      <c r="O163">
        <v>6461.7308000000003</v>
      </c>
      <c r="P163">
        <v>1539.2824000000001</v>
      </c>
      <c r="Q163">
        <v>1748.5504000000001</v>
      </c>
      <c r="R163">
        <v>939.38080000000002</v>
      </c>
      <c r="S163">
        <v>23.251999999999999</v>
      </c>
      <c r="T163">
        <v>0</v>
      </c>
      <c r="U163">
        <v>2021</v>
      </c>
      <c r="V163">
        <v>0.66655460743321604</v>
      </c>
      <c r="W163">
        <v>0</v>
      </c>
      <c r="X163">
        <v>0</v>
      </c>
      <c r="Y163">
        <v>0</v>
      </c>
      <c r="Z163">
        <v>0</v>
      </c>
      <c r="AA163">
        <v>15.95155286</v>
      </c>
      <c r="AB163">
        <v>3.6723577759524502</v>
      </c>
      <c r="AC163">
        <v>0</v>
      </c>
      <c r="AD163">
        <v>0</v>
      </c>
      <c r="AE163">
        <v>0</v>
      </c>
      <c r="AF163">
        <v>0</v>
      </c>
      <c r="AG163">
        <v>0</v>
      </c>
      <c r="AH163">
        <v>0</v>
      </c>
      <c r="AI163">
        <v>677.44</v>
      </c>
      <c r="AK163" s="106">
        <v>71167</v>
      </c>
    </row>
    <row r="164" spans="1:37" x14ac:dyDescent="0.25">
      <c r="A164" t="s">
        <v>361</v>
      </c>
      <c r="B164">
        <v>174</v>
      </c>
      <c r="C164">
        <v>1104.14643949637</v>
      </c>
      <c r="D164">
        <v>2018</v>
      </c>
      <c r="E164">
        <v>2896.0365999999999</v>
      </c>
      <c r="F164">
        <v>0</v>
      </c>
      <c r="G164">
        <v>0</v>
      </c>
      <c r="H164">
        <v>36.040599999999998</v>
      </c>
      <c r="I164">
        <v>1462.5508</v>
      </c>
      <c r="J164">
        <v>168.577</v>
      </c>
      <c r="K164">
        <v>0</v>
      </c>
      <c r="L164">
        <v>1228.8681999999999</v>
      </c>
      <c r="N164">
        <v>0</v>
      </c>
      <c r="O164">
        <v>1559.0465999999999</v>
      </c>
      <c r="P164">
        <v>90.6828</v>
      </c>
      <c r="Q164">
        <v>682.44619999999998</v>
      </c>
      <c r="R164">
        <v>556.8854</v>
      </c>
      <c r="S164">
        <v>6.9756</v>
      </c>
      <c r="T164">
        <v>0</v>
      </c>
      <c r="U164">
        <v>2021</v>
      </c>
      <c r="V164">
        <v>0.401755940569829</v>
      </c>
      <c r="W164">
        <v>0</v>
      </c>
      <c r="X164">
        <v>0</v>
      </c>
      <c r="Y164">
        <v>0</v>
      </c>
      <c r="Z164">
        <v>0</v>
      </c>
      <c r="AA164">
        <v>11.96366465</v>
      </c>
      <c r="AB164">
        <v>0.50563283569899298</v>
      </c>
      <c r="AC164">
        <v>0</v>
      </c>
      <c r="AD164">
        <v>0</v>
      </c>
      <c r="AE164">
        <v>0</v>
      </c>
      <c r="AF164">
        <v>0</v>
      </c>
      <c r="AG164">
        <v>0</v>
      </c>
      <c r="AH164">
        <v>0</v>
      </c>
      <c r="AI164">
        <v>403.32</v>
      </c>
      <c r="AK164" s="106">
        <v>71168</v>
      </c>
    </row>
    <row r="165" spans="1:37" x14ac:dyDescent="0.25">
      <c r="A165" t="s">
        <v>362</v>
      </c>
      <c r="B165">
        <v>705</v>
      </c>
      <c r="C165">
        <v>418.15754949862702</v>
      </c>
      <c r="D165">
        <v>2018</v>
      </c>
      <c r="E165">
        <v>26854.897400000002</v>
      </c>
      <c r="F165">
        <v>309.2516</v>
      </c>
      <c r="G165">
        <v>0</v>
      </c>
      <c r="H165">
        <v>2054.3141999999998</v>
      </c>
      <c r="I165">
        <v>5890.8941999999997</v>
      </c>
      <c r="J165">
        <v>1288.1608000000001</v>
      </c>
      <c r="K165">
        <v>2010.1353999999999</v>
      </c>
      <c r="L165">
        <v>15302.1412</v>
      </c>
      <c r="N165">
        <v>0</v>
      </c>
      <c r="O165">
        <v>17516.894199999999</v>
      </c>
      <c r="P165">
        <v>3306.4344000000001</v>
      </c>
      <c r="Q165">
        <v>5152.6432000000004</v>
      </c>
      <c r="R165">
        <v>863.81179999999995</v>
      </c>
      <c r="S165">
        <v>16.276399999999999</v>
      </c>
      <c r="T165">
        <v>0</v>
      </c>
      <c r="U165">
        <v>2021</v>
      </c>
      <c r="V165">
        <v>0.64882562170834301</v>
      </c>
      <c r="W165">
        <v>0</v>
      </c>
      <c r="X165">
        <v>0</v>
      </c>
      <c r="Y165">
        <v>0</v>
      </c>
      <c r="Z165">
        <v>0</v>
      </c>
      <c r="AA165">
        <v>26.61</v>
      </c>
      <c r="AB165">
        <v>9.4426538937486395</v>
      </c>
      <c r="AC165">
        <v>0</v>
      </c>
      <c r="AD165">
        <v>0</v>
      </c>
      <c r="AE165">
        <v>0</v>
      </c>
      <c r="AF165">
        <v>0</v>
      </c>
      <c r="AG165">
        <v>0</v>
      </c>
      <c r="AH165">
        <v>0</v>
      </c>
      <c r="AI165">
        <v>618.64</v>
      </c>
      <c r="AK165" s="106">
        <v>71169</v>
      </c>
    </row>
    <row r="166" spans="1:37" x14ac:dyDescent="0.25">
      <c r="A166" t="s">
        <v>363</v>
      </c>
      <c r="B166">
        <v>1782</v>
      </c>
      <c r="C166">
        <v>2969.6725924904699</v>
      </c>
      <c r="D166">
        <v>2018</v>
      </c>
      <c r="E166">
        <v>190029.29519999999</v>
      </c>
      <c r="F166">
        <v>3293.6457999999998</v>
      </c>
      <c r="G166">
        <v>0</v>
      </c>
      <c r="H166">
        <v>3701.7184000000002</v>
      </c>
      <c r="I166">
        <v>14606.9064</v>
      </c>
      <c r="J166">
        <v>1684.6074000000001</v>
      </c>
      <c r="K166">
        <v>0</v>
      </c>
      <c r="L166">
        <v>166742.4172</v>
      </c>
      <c r="N166">
        <v>0</v>
      </c>
      <c r="O166">
        <v>172353.12479999999</v>
      </c>
      <c r="P166">
        <v>6982.5756000000001</v>
      </c>
      <c r="Q166">
        <v>7804.5338000000002</v>
      </c>
      <c r="R166">
        <v>2599.5736000000002</v>
      </c>
      <c r="S166">
        <v>289.48739999999998</v>
      </c>
      <c r="T166">
        <v>0</v>
      </c>
      <c r="U166">
        <v>2021</v>
      </c>
      <c r="V166">
        <v>1.8904771928650199</v>
      </c>
      <c r="W166">
        <v>0</v>
      </c>
      <c r="X166">
        <v>0</v>
      </c>
      <c r="Y166">
        <v>0</v>
      </c>
      <c r="Z166">
        <v>0</v>
      </c>
      <c r="AA166">
        <v>66.44</v>
      </c>
      <c r="AB166">
        <v>21.689310509628498</v>
      </c>
      <c r="AC166">
        <v>0</v>
      </c>
      <c r="AD166">
        <v>0</v>
      </c>
      <c r="AE166">
        <v>0</v>
      </c>
      <c r="AF166">
        <v>0</v>
      </c>
      <c r="AG166">
        <v>0</v>
      </c>
      <c r="AH166">
        <v>0</v>
      </c>
      <c r="AI166">
        <v>1871.66</v>
      </c>
      <c r="AK166" s="106">
        <v>71170</v>
      </c>
    </row>
    <row r="167" spans="1:37" x14ac:dyDescent="0.25">
      <c r="A167" t="s">
        <v>364</v>
      </c>
      <c r="B167">
        <v>304</v>
      </c>
      <c r="C167">
        <v>463.26107349849002</v>
      </c>
      <c r="D167">
        <v>2018</v>
      </c>
      <c r="E167">
        <v>7742.9160000000002</v>
      </c>
      <c r="F167">
        <v>319.71499999999997</v>
      </c>
      <c r="G167">
        <v>0</v>
      </c>
      <c r="H167">
        <v>380.17020000000002</v>
      </c>
      <c r="I167">
        <v>2777.4513999999999</v>
      </c>
      <c r="J167">
        <v>112.7722</v>
      </c>
      <c r="K167">
        <v>501.0806</v>
      </c>
      <c r="L167">
        <v>3651.7266</v>
      </c>
      <c r="N167">
        <v>0</v>
      </c>
      <c r="O167">
        <v>5167.7569999999996</v>
      </c>
      <c r="P167">
        <v>1135.8602000000001</v>
      </c>
      <c r="Q167">
        <v>1048.6651999999999</v>
      </c>
      <c r="R167">
        <v>391.7962</v>
      </c>
      <c r="S167">
        <v>0</v>
      </c>
      <c r="T167">
        <v>0</v>
      </c>
      <c r="U167">
        <v>2021</v>
      </c>
      <c r="V167">
        <v>0.27939601678298298</v>
      </c>
      <c r="W167">
        <v>0</v>
      </c>
      <c r="X167">
        <v>0</v>
      </c>
      <c r="Y167">
        <v>0</v>
      </c>
      <c r="Z167">
        <v>0</v>
      </c>
      <c r="AA167">
        <v>7.9757764309999999</v>
      </c>
      <c r="AB167">
        <v>0.70457380092049804</v>
      </c>
      <c r="AC167">
        <v>0</v>
      </c>
      <c r="AD167">
        <v>0</v>
      </c>
      <c r="AE167">
        <v>0</v>
      </c>
      <c r="AF167">
        <v>0</v>
      </c>
      <c r="AG167">
        <v>0</v>
      </c>
      <c r="AH167">
        <v>0</v>
      </c>
      <c r="AI167">
        <v>277.44</v>
      </c>
      <c r="AK167" s="106">
        <v>71171</v>
      </c>
    </row>
    <row r="168" spans="1:37" x14ac:dyDescent="0.25">
      <c r="A168" t="s">
        <v>365</v>
      </c>
      <c r="B168">
        <v>88</v>
      </c>
      <c r="C168">
        <v>2248.8636689929099</v>
      </c>
      <c r="D168">
        <v>2018</v>
      </c>
      <c r="E168">
        <v>3336.6619999999998</v>
      </c>
      <c r="F168">
        <v>0</v>
      </c>
      <c r="G168">
        <v>0</v>
      </c>
      <c r="H168">
        <v>87.194999999999993</v>
      </c>
      <c r="I168">
        <v>884.73860000000002</v>
      </c>
      <c r="J168">
        <v>1170.7382</v>
      </c>
      <c r="K168">
        <v>0</v>
      </c>
      <c r="L168">
        <v>1193.9902</v>
      </c>
      <c r="N168">
        <v>0</v>
      </c>
      <c r="O168">
        <v>2398.4438</v>
      </c>
      <c r="P168">
        <v>0</v>
      </c>
      <c r="Q168">
        <v>426.67419999999998</v>
      </c>
      <c r="R168">
        <v>484.80419999999998</v>
      </c>
      <c r="S168">
        <v>26.739799999999999</v>
      </c>
      <c r="T168">
        <v>0</v>
      </c>
      <c r="U168">
        <v>2021</v>
      </c>
      <c r="V168">
        <v>0.342601707342293</v>
      </c>
      <c r="W168">
        <v>0</v>
      </c>
      <c r="X168">
        <v>0</v>
      </c>
      <c r="Y168">
        <v>0</v>
      </c>
      <c r="Z168">
        <v>0</v>
      </c>
      <c r="AA168">
        <v>3.9878882149999999</v>
      </c>
      <c r="AB168">
        <v>0.21288171552201801</v>
      </c>
      <c r="AC168">
        <v>0</v>
      </c>
      <c r="AD168">
        <v>0</v>
      </c>
      <c r="AE168">
        <v>0</v>
      </c>
      <c r="AF168">
        <v>0</v>
      </c>
      <c r="AG168">
        <v>0</v>
      </c>
      <c r="AH168">
        <v>0</v>
      </c>
      <c r="AI168">
        <v>354.46</v>
      </c>
      <c r="AK168" s="106">
        <v>71172</v>
      </c>
    </row>
    <row r="169" spans="1:37" x14ac:dyDescent="0.25">
      <c r="A169" t="s">
        <v>366</v>
      </c>
      <c r="B169">
        <v>317</v>
      </c>
      <c r="C169">
        <v>1457.05811299533</v>
      </c>
      <c r="D169">
        <v>2018</v>
      </c>
      <c r="E169">
        <v>11173.748600000001</v>
      </c>
      <c r="F169">
        <v>409.23520000000002</v>
      </c>
      <c r="G169">
        <v>0</v>
      </c>
      <c r="H169">
        <v>186.01599999999999</v>
      </c>
      <c r="I169">
        <v>2463.5493999999999</v>
      </c>
      <c r="J169">
        <v>2251.9562000000001</v>
      </c>
      <c r="K169">
        <v>0</v>
      </c>
      <c r="L169">
        <v>5862.9917999999998</v>
      </c>
      <c r="N169">
        <v>0</v>
      </c>
      <c r="O169">
        <v>8299.8014000000003</v>
      </c>
      <c r="P169">
        <v>98.820999999999998</v>
      </c>
      <c r="Q169">
        <v>1432.3232</v>
      </c>
      <c r="R169">
        <v>806.84439999999995</v>
      </c>
      <c r="S169">
        <v>535.95860000000005</v>
      </c>
      <c r="T169">
        <v>0</v>
      </c>
      <c r="U169">
        <v>2021</v>
      </c>
      <c r="V169">
        <v>0.81089099753200999</v>
      </c>
      <c r="W169">
        <v>0</v>
      </c>
      <c r="X169">
        <v>0</v>
      </c>
      <c r="Y169">
        <v>0</v>
      </c>
      <c r="Z169">
        <v>0</v>
      </c>
      <c r="AA169">
        <v>419.28899999999999</v>
      </c>
      <c r="AB169">
        <v>0.754997641042643</v>
      </c>
      <c r="AC169">
        <v>0</v>
      </c>
      <c r="AD169">
        <v>0</v>
      </c>
      <c r="AE169">
        <v>0</v>
      </c>
      <c r="AF169">
        <v>0</v>
      </c>
      <c r="AG169">
        <v>0</v>
      </c>
      <c r="AH169">
        <v>0</v>
      </c>
      <c r="AI169">
        <v>572.26</v>
      </c>
      <c r="AK169" s="106">
        <v>71173</v>
      </c>
    </row>
    <row r="170" spans="1:37" x14ac:dyDescent="0.25">
      <c r="A170" t="s">
        <v>367</v>
      </c>
      <c r="B170">
        <v>170</v>
      </c>
      <c r="C170">
        <v>512.93587249833001</v>
      </c>
      <c r="D170">
        <v>2018</v>
      </c>
      <c r="E170">
        <v>4202.799</v>
      </c>
      <c r="F170">
        <v>52.317</v>
      </c>
      <c r="G170">
        <v>0</v>
      </c>
      <c r="H170">
        <v>225.5444</v>
      </c>
      <c r="I170">
        <v>2215.9155999999998</v>
      </c>
      <c r="J170">
        <v>581.29999999999995</v>
      </c>
      <c r="K170">
        <v>0</v>
      </c>
      <c r="L170">
        <v>1127.722</v>
      </c>
      <c r="N170">
        <v>0</v>
      </c>
      <c r="O170">
        <v>2020.5988</v>
      </c>
      <c r="P170">
        <v>1025.4132</v>
      </c>
      <c r="Q170">
        <v>792.89319999999998</v>
      </c>
      <c r="R170">
        <v>353.43040000000002</v>
      </c>
      <c r="S170">
        <v>9.3008000000000006</v>
      </c>
      <c r="T170">
        <v>0</v>
      </c>
      <c r="U170">
        <v>2021</v>
      </c>
      <c r="V170">
        <v>0.26054465584720898</v>
      </c>
      <c r="W170">
        <v>0</v>
      </c>
      <c r="X170">
        <v>0</v>
      </c>
      <c r="Y170">
        <v>0</v>
      </c>
      <c r="Z170">
        <v>0</v>
      </c>
      <c r="AA170">
        <v>15.95155286</v>
      </c>
      <c r="AB170">
        <v>0.43666912582280698</v>
      </c>
      <c r="AC170">
        <v>0</v>
      </c>
      <c r="AD170">
        <v>0</v>
      </c>
      <c r="AE170">
        <v>0</v>
      </c>
      <c r="AF170">
        <v>0</v>
      </c>
      <c r="AG170">
        <v>0</v>
      </c>
      <c r="AH170">
        <v>0</v>
      </c>
      <c r="AI170">
        <v>250.11</v>
      </c>
      <c r="AK170" s="106">
        <v>71174</v>
      </c>
    </row>
    <row r="171" spans="1:37" x14ac:dyDescent="0.25">
      <c r="A171" t="s">
        <v>368</v>
      </c>
      <c r="B171">
        <v>354</v>
      </c>
      <c r="C171">
        <v>1607.5348989946699</v>
      </c>
      <c r="D171">
        <v>2018</v>
      </c>
      <c r="E171">
        <v>5656.049</v>
      </c>
      <c r="F171">
        <v>58.13</v>
      </c>
      <c r="G171">
        <v>0</v>
      </c>
      <c r="H171">
        <v>113.9348</v>
      </c>
      <c r="I171">
        <v>2633.2890000000002</v>
      </c>
      <c r="J171">
        <v>519.68219999999997</v>
      </c>
      <c r="K171">
        <v>0</v>
      </c>
      <c r="L171">
        <v>2331.0129999999999</v>
      </c>
      <c r="N171">
        <v>0</v>
      </c>
      <c r="O171">
        <v>3393.6293999999998</v>
      </c>
      <c r="P171">
        <v>0</v>
      </c>
      <c r="Q171">
        <v>1341.6404</v>
      </c>
      <c r="R171">
        <v>896.3646</v>
      </c>
      <c r="S171">
        <v>24.4146</v>
      </c>
      <c r="T171">
        <v>0</v>
      </c>
      <c r="U171">
        <v>2021</v>
      </c>
      <c r="V171">
        <v>0.67236747112838602</v>
      </c>
      <c r="W171">
        <v>0</v>
      </c>
      <c r="X171">
        <v>0</v>
      </c>
      <c r="Y171">
        <v>0</v>
      </c>
      <c r="Z171">
        <v>0</v>
      </c>
      <c r="AA171">
        <v>36.401000000000003</v>
      </c>
      <c r="AB171">
        <v>9.8019925265146792</v>
      </c>
      <c r="AC171">
        <v>0</v>
      </c>
      <c r="AD171">
        <v>0</v>
      </c>
      <c r="AE171">
        <v>0</v>
      </c>
      <c r="AF171">
        <v>0</v>
      </c>
      <c r="AG171">
        <v>0</v>
      </c>
      <c r="AH171">
        <v>0</v>
      </c>
      <c r="AI171">
        <v>636.86</v>
      </c>
      <c r="AK171" s="106">
        <v>71175</v>
      </c>
    </row>
    <row r="172" spans="1:37" x14ac:dyDescent="0.25">
      <c r="A172" t="s">
        <v>369</v>
      </c>
      <c r="B172">
        <v>7616</v>
      </c>
      <c r="C172">
        <v>3508.13188298878</v>
      </c>
      <c r="D172">
        <v>2018</v>
      </c>
      <c r="E172">
        <v>206461.48360000001</v>
      </c>
      <c r="F172">
        <v>50950.945</v>
      </c>
      <c r="G172">
        <v>0</v>
      </c>
      <c r="H172">
        <v>41088.609199999999</v>
      </c>
      <c r="I172">
        <v>56483.758399999999</v>
      </c>
      <c r="J172">
        <v>2241.4928</v>
      </c>
      <c r="K172">
        <v>94.170599999999993</v>
      </c>
      <c r="L172">
        <v>55602.507599999997</v>
      </c>
      <c r="N172">
        <v>0</v>
      </c>
      <c r="O172">
        <v>70344.275599999994</v>
      </c>
      <c r="P172">
        <v>91123.425399999993</v>
      </c>
      <c r="Q172">
        <v>38828.514799999997</v>
      </c>
      <c r="R172">
        <v>5902.5201999999999</v>
      </c>
      <c r="S172">
        <v>262.74759999999998</v>
      </c>
      <c r="T172">
        <v>0</v>
      </c>
      <c r="U172">
        <v>2021</v>
      </c>
      <c r="V172">
        <v>6.7124534140912999</v>
      </c>
      <c r="W172">
        <v>0</v>
      </c>
      <c r="X172">
        <v>0</v>
      </c>
      <c r="Y172">
        <v>0</v>
      </c>
      <c r="Z172">
        <v>0</v>
      </c>
      <c r="AA172">
        <v>3590.404</v>
      </c>
      <c r="AB172">
        <v>195.55658627159499</v>
      </c>
      <c r="AC172">
        <v>0</v>
      </c>
      <c r="AD172">
        <v>0</v>
      </c>
      <c r="AE172">
        <v>0</v>
      </c>
      <c r="AF172">
        <v>0</v>
      </c>
      <c r="AG172">
        <v>0</v>
      </c>
      <c r="AH172">
        <v>0</v>
      </c>
      <c r="AI172">
        <v>4202.95</v>
      </c>
      <c r="AK172" s="106">
        <v>71176</v>
      </c>
    </row>
    <row r="173" spans="1:37" x14ac:dyDescent="0.25">
      <c r="A173" t="s">
        <v>370</v>
      </c>
      <c r="B173">
        <v>806</v>
      </c>
      <c r="C173">
        <v>1908.0024894939099</v>
      </c>
      <c r="D173">
        <v>2018</v>
      </c>
      <c r="E173">
        <v>53429.608200000002</v>
      </c>
      <c r="F173">
        <v>117.4226</v>
      </c>
      <c r="G173">
        <v>0</v>
      </c>
      <c r="H173">
        <v>2189.1758</v>
      </c>
      <c r="I173">
        <v>5543.2767999999996</v>
      </c>
      <c r="J173">
        <v>1581.136</v>
      </c>
      <c r="K173">
        <v>0</v>
      </c>
      <c r="L173">
        <v>43998.597000000002</v>
      </c>
      <c r="N173">
        <v>0</v>
      </c>
      <c r="O173">
        <v>46779.536200000002</v>
      </c>
      <c r="P173">
        <v>0</v>
      </c>
      <c r="Q173">
        <v>4624.8227999999999</v>
      </c>
      <c r="R173">
        <v>1829.9323999999999</v>
      </c>
      <c r="S173">
        <v>194.1542</v>
      </c>
      <c r="T173">
        <v>0</v>
      </c>
      <c r="U173">
        <v>2021</v>
      </c>
      <c r="V173">
        <v>1.30544927403293</v>
      </c>
      <c r="W173">
        <v>0</v>
      </c>
      <c r="X173">
        <v>0</v>
      </c>
      <c r="Y173">
        <v>0</v>
      </c>
      <c r="Z173">
        <v>0</v>
      </c>
      <c r="AA173">
        <v>85.464329289999995</v>
      </c>
      <c r="AB173">
        <v>13.2231849095638</v>
      </c>
      <c r="AC173">
        <v>0</v>
      </c>
      <c r="AD173">
        <v>0</v>
      </c>
      <c r="AE173">
        <v>0</v>
      </c>
      <c r="AF173">
        <v>0</v>
      </c>
      <c r="AG173">
        <v>0</v>
      </c>
      <c r="AH173">
        <v>0</v>
      </c>
      <c r="AI173">
        <v>1298.57</v>
      </c>
      <c r="AK173" s="106">
        <v>71177</v>
      </c>
    </row>
    <row r="174" spans="1:37" x14ac:dyDescent="0.25">
      <c r="A174" t="s">
        <v>371</v>
      </c>
      <c r="B174">
        <v>883</v>
      </c>
      <c r="C174">
        <v>3019.9585799903002</v>
      </c>
      <c r="D174">
        <v>2018</v>
      </c>
      <c r="E174">
        <v>25808.557400000002</v>
      </c>
      <c r="F174">
        <v>1709.0219999999999</v>
      </c>
      <c r="G174">
        <v>0</v>
      </c>
      <c r="H174">
        <v>1721.8106</v>
      </c>
      <c r="I174">
        <v>6509.3973999999998</v>
      </c>
      <c r="J174">
        <v>2411.2323999999999</v>
      </c>
      <c r="K174">
        <v>0</v>
      </c>
      <c r="L174">
        <v>13457.094999999999</v>
      </c>
      <c r="N174">
        <v>0</v>
      </c>
      <c r="O174">
        <v>18553.933400000002</v>
      </c>
      <c r="P174">
        <v>0</v>
      </c>
      <c r="Q174">
        <v>5204.9602000000004</v>
      </c>
      <c r="R174">
        <v>1929.9159999999999</v>
      </c>
      <c r="S174">
        <v>120.9104</v>
      </c>
      <c r="T174">
        <v>0</v>
      </c>
      <c r="U174">
        <v>2021</v>
      </c>
      <c r="V174">
        <v>1.8832780387498</v>
      </c>
      <c r="W174">
        <v>0</v>
      </c>
      <c r="X174">
        <v>0</v>
      </c>
      <c r="Y174">
        <v>0</v>
      </c>
      <c r="Z174">
        <v>0</v>
      </c>
      <c r="AA174">
        <v>191.422</v>
      </c>
      <c r="AB174">
        <v>44.8157616003352</v>
      </c>
      <c r="AC174">
        <v>0</v>
      </c>
      <c r="AD174">
        <v>0</v>
      </c>
      <c r="AE174">
        <v>0</v>
      </c>
      <c r="AF174">
        <v>0</v>
      </c>
      <c r="AG174">
        <v>440.40960000000001</v>
      </c>
      <c r="AH174">
        <v>0</v>
      </c>
      <c r="AI174">
        <v>1364.82</v>
      </c>
      <c r="AK174" s="106">
        <v>71178</v>
      </c>
    </row>
    <row r="175" spans="1:37" x14ac:dyDescent="0.25">
      <c r="A175" t="s">
        <v>372</v>
      </c>
      <c r="B175">
        <v>82</v>
      </c>
      <c r="C175">
        <v>1355.24960999569</v>
      </c>
      <c r="D175">
        <v>2018</v>
      </c>
      <c r="E175">
        <v>3230.8654000000001</v>
      </c>
      <c r="F175">
        <v>665.00720000000001</v>
      </c>
      <c r="G175">
        <v>0</v>
      </c>
      <c r="H175">
        <v>23.251999999999999</v>
      </c>
      <c r="I175">
        <v>554.56020000000001</v>
      </c>
      <c r="J175">
        <v>1388.1443999999999</v>
      </c>
      <c r="K175">
        <v>0</v>
      </c>
      <c r="L175">
        <v>599.90160000000003</v>
      </c>
      <c r="N175">
        <v>0</v>
      </c>
      <c r="O175">
        <v>2655.3784000000001</v>
      </c>
      <c r="P175">
        <v>0</v>
      </c>
      <c r="Q175">
        <v>309.2516</v>
      </c>
      <c r="R175">
        <v>222.0566</v>
      </c>
      <c r="S175">
        <v>44.178800000000003</v>
      </c>
      <c r="T175">
        <v>0</v>
      </c>
      <c r="U175">
        <v>2021</v>
      </c>
      <c r="V175">
        <v>0.22696989677255999</v>
      </c>
      <c r="W175">
        <v>0</v>
      </c>
      <c r="X175">
        <v>0</v>
      </c>
      <c r="Y175">
        <v>0</v>
      </c>
      <c r="Z175">
        <v>0</v>
      </c>
      <c r="AA175">
        <v>108.75666459999999</v>
      </c>
      <c r="AB175">
        <v>0.18658479566893699</v>
      </c>
      <c r="AC175">
        <v>0</v>
      </c>
      <c r="AD175">
        <v>0</v>
      </c>
      <c r="AE175">
        <v>0</v>
      </c>
      <c r="AF175">
        <v>0</v>
      </c>
      <c r="AG175">
        <v>0</v>
      </c>
      <c r="AH175">
        <v>0</v>
      </c>
      <c r="AI175">
        <v>158.18</v>
      </c>
      <c r="AK175" s="106">
        <v>71179</v>
      </c>
    </row>
    <row r="176" spans="1:37" x14ac:dyDescent="0.25">
      <c r="A176" t="s">
        <v>373</v>
      </c>
      <c r="B176">
        <v>161</v>
      </c>
      <c r="C176">
        <v>610.52049949800096</v>
      </c>
      <c r="D176">
        <v>2018</v>
      </c>
      <c r="E176">
        <v>3414.5562</v>
      </c>
      <c r="F176">
        <v>0</v>
      </c>
      <c r="G176">
        <v>0</v>
      </c>
      <c r="H176">
        <v>37.203200000000002</v>
      </c>
      <c r="I176">
        <v>1203.2909999999999</v>
      </c>
      <c r="J176">
        <v>438.30020000000002</v>
      </c>
      <c r="K176">
        <v>0</v>
      </c>
      <c r="L176">
        <v>1735.7618</v>
      </c>
      <c r="N176">
        <v>0</v>
      </c>
      <c r="O176">
        <v>2458.8989999999999</v>
      </c>
      <c r="P176">
        <v>0</v>
      </c>
      <c r="Q176">
        <v>526.65779999999995</v>
      </c>
      <c r="R176">
        <v>409.23520000000002</v>
      </c>
      <c r="S176">
        <v>19.764199999999999</v>
      </c>
      <c r="T176">
        <v>0</v>
      </c>
      <c r="U176">
        <v>2021</v>
      </c>
      <c r="V176">
        <v>0.29938230529565302</v>
      </c>
      <c r="W176">
        <v>0</v>
      </c>
      <c r="X176">
        <v>0</v>
      </c>
      <c r="Y176">
        <v>0</v>
      </c>
      <c r="Z176">
        <v>0</v>
      </c>
      <c r="AA176">
        <v>11.96366465</v>
      </c>
      <c r="AB176">
        <v>9.9699066425332799</v>
      </c>
      <c r="AC176">
        <v>0</v>
      </c>
      <c r="AD176">
        <v>0</v>
      </c>
      <c r="AE176">
        <v>0</v>
      </c>
      <c r="AF176">
        <v>0</v>
      </c>
      <c r="AG176">
        <v>0</v>
      </c>
      <c r="AH176">
        <v>0</v>
      </c>
      <c r="AI176">
        <v>289.86</v>
      </c>
      <c r="AK176" s="106">
        <v>71181</v>
      </c>
    </row>
    <row r="177" spans="1:37" x14ac:dyDescent="0.25">
      <c r="A177" t="s">
        <v>374</v>
      </c>
      <c r="B177">
        <v>1458</v>
      </c>
      <c r="C177">
        <v>638.03986749797104</v>
      </c>
      <c r="D177">
        <v>2018</v>
      </c>
      <c r="E177">
        <v>30354.323400000001</v>
      </c>
      <c r="F177">
        <v>3263.4182000000001</v>
      </c>
      <c r="G177">
        <v>0</v>
      </c>
      <c r="H177">
        <v>7227.8842000000004</v>
      </c>
      <c r="I177">
        <v>13652.4118</v>
      </c>
      <c r="J177">
        <v>224.3818</v>
      </c>
      <c r="K177">
        <v>0</v>
      </c>
      <c r="L177">
        <v>5986.2273999999998</v>
      </c>
      <c r="N177">
        <v>0</v>
      </c>
      <c r="O177">
        <v>8423.0370000000003</v>
      </c>
      <c r="P177">
        <v>9751.8888000000006</v>
      </c>
      <c r="Q177">
        <v>10435.497600000001</v>
      </c>
      <c r="R177">
        <v>1735.7618</v>
      </c>
      <c r="S177">
        <v>6.9756</v>
      </c>
      <c r="T177">
        <v>0</v>
      </c>
      <c r="U177">
        <v>2021</v>
      </c>
      <c r="V177">
        <v>7.4685801220778902</v>
      </c>
      <c r="W177">
        <v>0</v>
      </c>
      <c r="X177">
        <v>0</v>
      </c>
      <c r="Y177">
        <v>0</v>
      </c>
      <c r="Z177">
        <v>0</v>
      </c>
      <c r="AA177">
        <v>152.99</v>
      </c>
      <c r="AB177">
        <v>33.190732127496297</v>
      </c>
      <c r="AC177">
        <v>0</v>
      </c>
      <c r="AD177">
        <v>0</v>
      </c>
      <c r="AE177">
        <v>0</v>
      </c>
      <c r="AF177">
        <v>0</v>
      </c>
      <c r="AG177">
        <v>6070.4689680000001</v>
      </c>
      <c r="AH177">
        <v>0</v>
      </c>
      <c r="AI177">
        <v>1238.1099999999999</v>
      </c>
      <c r="AK177" s="106">
        <v>71182</v>
      </c>
    </row>
    <row r="178" spans="1:37" x14ac:dyDescent="0.25">
      <c r="A178" t="s">
        <v>375</v>
      </c>
      <c r="B178">
        <v>153</v>
      </c>
      <c r="C178">
        <v>828.73172249727702</v>
      </c>
      <c r="D178">
        <v>2018</v>
      </c>
      <c r="E178">
        <v>3283.1824000000001</v>
      </c>
      <c r="F178">
        <v>0</v>
      </c>
      <c r="G178">
        <v>0</v>
      </c>
      <c r="H178">
        <v>37.203200000000002</v>
      </c>
      <c r="I178">
        <v>1542.7701999999999</v>
      </c>
      <c r="J178">
        <v>654.54380000000003</v>
      </c>
      <c r="K178">
        <v>0</v>
      </c>
      <c r="L178">
        <v>1048.6651999999999</v>
      </c>
      <c r="N178">
        <v>0</v>
      </c>
      <c r="O178">
        <v>2061.2898</v>
      </c>
      <c r="P178">
        <v>0</v>
      </c>
      <c r="Q178">
        <v>677.79579999999999</v>
      </c>
      <c r="R178">
        <v>513.86919999999998</v>
      </c>
      <c r="S178">
        <v>30.227599999999999</v>
      </c>
      <c r="T178">
        <v>0</v>
      </c>
      <c r="U178">
        <v>2021</v>
      </c>
      <c r="V178">
        <v>0.368845400235563</v>
      </c>
      <c r="W178">
        <v>0</v>
      </c>
      <c r="X178">
        <v>0</v>
      </c>
      <c r="Y178">
        <v>0</v>
      </c>
      <c r="Z178">
        <v>0</v>
      </c>
      <c r="AA178">
        <v>130.36677639999999</v>
      </c>
      <c r="AB178">
        <v>6.2194674334727802</v>
      </c>
      <c r="AC178">
        <v>0</v>
      </c>
      <c r="AD178">
        <v>0</v>
      </c>
      <c r="AE178">
        <v>0</v>
      </c>
      <c r="AF178">
        <v>0</v>
      </c>
      <c r="AG178">
        <v>0</v>
      </c>
      <c r="AH178">
        <v>0</v>
      </c>
      <c r="AI178">
        <v>363.57</v>
      </c>
      <c r="AK178" s="106">
        <v>71183</v>
      </c>
    </row>
    <row r="179" spans="1:37" x14ac:dyDescent="0.25">
      <c r="A179" t="s">
        <v>376</v>
      </c>
      <c r="B179">
        <v>628</v>
      </c>
      <c r="C179">
        <v>2137.6535664931098</v>
      </c>
      <c r="D179">
        <v>2018</v>
      </c>
      <c r="E179">
        <v>16362.4324</v>
      </c>
      <c r="F179">
        <v>625.47879999999998</v>
      </c>
      <c r="G179">
        <v>0</v>
      </c>
      <c r="H179">
        <v>425.51159999999999</v>
      </c>
      <c r="I179">
        <v>4566.6927999999998</v>
      </c>
      <c r="J179">
        <v>1628.8026</v>
      </c>
      <c r="K179">
        <v>2117.0945999999999</v>
      </c>
      <c r="L179">
        <v>6998.8519999999999</v>
      </c>
      <c r="N179">
        <v>0</v>
      </c>
      <c r="O179">
        <v>9984.4087999999992</v>
      </c>
      <c r="P179">
        <v>1233.5186000000001</v>
      </c>
      <c r="Q179">
        <v>4009.8074000000001</v>
      </c>
      <c r="R179">
        <v>1092.8440000000001</v>
      </c>
      <c r="S179">
        <v>43.016199999999998</v>
      </c>
      <c r="T179">
        <v>0</v>
      </c>
      <c r="U179">
        <v>2021</v>
      </c>
      <c r="V179">
        <v>0.97927199914487995</v>
      </c>
      <c r="W179">
        <v>0</v>
      </c>
      <c r="X179">
        <v>0</v>
      </c>
      <c r="Y179">
        <v>0</v>
      </c>
      <c r="Z179">
        <v>0</v>
      </c>
      <c r="AA179">
        <v>201.93899999999999</v>
      </c>
      <c r="AB179">
        <v>4.5737368591151801</v>
      </c>
      <c r="AC179">
        <v>0</v>
      </c>
      <c r="AD179">
        <v>0</v>
      </c>
      <c r="AE179">
        <v>0</v>
      </c>
      <c r="AF179">
        <v>0</v>
      </c>
      <c r="AG179">
        <v>0</v>
      </c>
      <c r="AH179">
        <v>0</v>
      </c>
      <c r="AI179">
        <v>780.96</v>
      </c>
      <c r="AK179" s="106">
        <v>71184</v>
      </c>
    </row>
    <row r="180" spans="1:37" x14ac:dyDescent="0.25">
      <c r="A180" t="s">
        <v>377</v>
      </c>
      <c r="B180">
        <v>328</v>
      </c>
      <c r="C180">
        <v>1572.28008999489</v>
      </c>
      <c r="D180">
        <v>2018</v>
      </c>
      <c r="E180">
        <v>10098.3436</v>
      </c>
      <c r="F180">
        <v>0</v>
      </c>
      <c r="G180">
        <v>0</v>
      </c>
      <c r="H180">
        <v>177.87780000000001</v>
      </c>
      <c r="I180">
        <v>2828.6057999999998</v>
      </c>
      <c r="J180">
        <v>847.53539999999998</v>
      </c>
      <c r="K180">
        <v>161.60140000000001</v>
      </c>
      <c r="L180">
        <v>6082.7232000000004</v>
      </c>
      <c r="N180">
        <v>0</v>
      </c>
      <c r="O180">
        <v>7754.5420000000004</v>
      </c>
      <c r="P180">
        <v>0</v>
      </c>
      <c r="Q180">
        <v>1118.4212</v>
      </c>
      <c r="R180">
        <v>1167.2503999999999</v>
      </c>
      <c r="S180">
        <v>58.13</v>
      </c>
      <c r="T180">
        <v>0</v>
      </c>
      <c r="U180">
        <v>2021</v>
      </c>
      <c r="V180">
        <v>1.2624047674257299</v>
      </c>
      <c r="W180">
        <v>0</v>
      </c>
      <c r="X180">
        <v>0</v>
      </c>
      <c r="Y180">
        <v>0</v>
      </c>
      <c r="Z180">
        <v>0</v>
      </c>
      <c r="AA180">
        <v>622.90800000000002</v>
      </c>
      <c r="AB180">
        <v>7.3364572579914702</v>
      </c>
      <c r="AC180">
        <v>0</v>
      </c>
      <c r="AD180">
        <v>0</v>
      </c>
      <c r="AE180">
        <v>0</v>
      </c>
      <c r="AF180">
        <v>0</v>
      </c>
      <c r="AG180">
        <v>0</v>
      </c>
      <c r="AH180">
        <v>0</v>
      </c>
      <c r="AI180">
        <v>825.68</v>
      </c>
      <c r="AK180" s="106">
        <v>71185</v>
      </c>
    </row>
    <row r="181" spans="1:37" x14ac:dyDescent="0.25">
      <c r="A181" t="s">
        <v>378</v>
      </c>
      <c r="B181">
        <v>259</v>
      </c>
      <c r="C181">
        <v>1008.32109699671</v>
      </c>
      <c r="D181">
        <v>2018</v>
      </c>
      <c r="E181">
        <v>4580.6440000000002</v>
      </c>
      <c r="F181">
        <v>0</v>
      </c>
      <c r="G181">
        <v>0</v>
      </c>
      <c r="H181">
        <v>120.9104</v>
      </c>
      <c r="I181">
        <v>2251.9562000000001</v>
      </c>
      <c r="J181">
        <v>497.59280000000001</v>
      </c>
      <c r="K181">
        <v>2.3252000000000002</v>
      </c>
      <c r="L181">
        <v>1707.8594000000001</v>
      </c>
      <c r="N181">
        <v>0</v>
      </c>
      <c r="O181">
        <v>2727.4596000000001</v>
      </c>
      <c r="P181">
        <v>0</v>
      </c>
      <c r="Q181">
        <v>944.03120000000001</v>
      </c>
      <c r="R181">
        <v>783.5924</v>
      </c>
      <c r="S181">
        <v>125.5608</v>
      </c>
      <c r="T181">
        <v>0</v>
      </c>
      <c r="U181">
        <v>2021</v>
      </c>
      <c r="V181">
        <v>0.55391390597034296</v>
      </c>
      <c r="W181">
        <v>0</v>
      </c>
      <c r="X181">
        <v>0</v>
      </c>
      <c r="Y181">
        <v>0</v>
      </c>
      <c r="Z181">
        <v>0</v>
      </c>
      <c r="AA181">
        <v>121.58977640000001</v>
      </c>
      <c r="AB181">
        <v>3.6617511692471001</v>
      </c>
      <c r="AC181">
        <v>0</v>
      </c>
      <c r="AD181">
        <v>0</v>
      </c>
      <c r="AE181">
        <v>0</v>
      </c>
      <c r="AF181">
        <v>0</v>
      </c>
      <c r="AG181">
        <v>0</v>
      </c>
      <c r="AH181">
        <v>0</v>
      </c>
      <c r="AI181">
        <v>556.53</v>
      </c>
      <c r="AK181" s="106">
        <v>71186</v>
      </c>
    </row>
    <row r="182" spans="1:37" x14ac:dyDescent="0.25">
      <c r="A182" t="s">
        <v>379</v>
      </c>
      <c r="B182">
        <v>1595</v>
      </c>
      <c r="C182">
        <v>1340.4328909957901</v>
      </c>
      <c r="D182">
        <v>2018</v>
      </c>
      <c r="E182">
        <v>62659.489600000001</v>
      </c>
      <c r="F182">
        <v>3034.386</v>
      </c>
      <c r="G182">
        <v>0</v>
      </c>
      <c r="H182">
        <v>3256.4425999999999</v>
      </c>
      <c r="I182">
        <v>12682.803400000001</v>
      </c>
      <c r="J182">
        <v>583.62519999999995</v>
      </c>
      <c r="K182">
        <v>3630.7997999999998</v>
      </c>
      <c r="L182">
        <v>39471.4326</v>
      </c>
      <c r="N182">
        <v>0</v>
      </c>
      <c r="O182">
        <v>43241.744400000003</v>
      </c>
      <c r="P182">
        <v>6738.4296000000004</v>
      </c>
      <c r="Q182">
        <v>10622.6762</v>
      </c>
      <c r="R182">
        <v>2012.4606000000001</v>
      </c>
      <c r="S182">
        <v>43.016199999999998</v>
      </c>
      <c r="T182">
        <v>0</v>
      </c>
      <c r="U182">
        <v>2021</v>
      </c>
      <c r="V182">
        <v>1.4620932829023801</v>
      </c>
      <c r="W182">
        <v>0</v>
      </c>
      <c r="X182">
        <v>0</v>
      </c>
      <c r="Y182">
        <v>0</v>
      </c>
      <c r="Z182">
        <v>0</v>
      </c>
      <c r="AA182">
        <v>348.327</v>
      </c>
      <c r="AB182">
        <v>18.641035737772398</v>
      </c>
      <c r="AC182">
        <v>0</v>
      </c>
      <c r="AD182">
        <v>0</v>
      </c>
      <c r="AE182">
        <v>0</v>
      </c>
      <c r="AF182">
        <v>0</v>
      </c>
      <c r="AG182">
        <v>0</v>
      </c>
      <c r="AH182">
        <v>0</v>
      </c>
      <c r="AI182">
        <v>1426.1</v>
      </c>
      <c r="AK182" s="106">
        <v>71187</v>
      </c>
    </row>
    <row r="183" spans="1:37" x14ac:dyDescent="0.25">
      <c r="A183" t="s">
        <v>380</v>
      </c>
      <c r="B183">
        <v>61</v>
      </c>
      <c r="C183">
        <v>336.16844999889702</v>
      </c>
      <c r="D183">
        <v>2018</v>
      </c>
      <c r="E183">
        <v>2949.5162</v>
      </c>
      <c r="F183">
        <v>47.666600000000003</v>
      </c>
      <c r="G183">
        <v>0</v>
      </c>
      <c r="H183">
        <v>0</v>
      </c>
      <c r="I183">
        <v>476.666</v>
      </c>
      <c r="J183">
        <v>146.48759999999999</v>
      </c>
      <c r="K183">
        <v>0</v>
      </c>
      <c r="L183">
        <v>2278.6959999999999</v>
      </c>
      <c r="N183">
        <v>0</v>
      </c>
      <c r="O183">
        <v>2573.9964</v>
      </c>
      <c r="P183">
        <v>0</v>
      </c>
      <c r="Q183">
        <v>217.40620000000001</v>
      </c>
      <c r="R183">
        <v>151.13800000000001</v>
      </c>
      <c r="S183">
        <v>6.9756</v>
      </c>
      <c r="T183">
        <v>0</v>
      </c>
      <c r="U183">
        <v>2021</v>
      </c>
      <c r="V183">
        <v>0.10903674550417999</v>
      </c>
      <c r="W183">
        <v>0</v>
      </c>
      <c r="X183">
        <v>0</v>
      </c>
      <c r="Y183">
        <v>0</v>
      </c>
      <c r="Z183">
        <v>0</v>
      </c>
      <c r="AA183">
        <v>3.9878882149999999</v>
      </c>
      <c r="AB183">
        <v>3.6553210515049499</v>
      </c>
      <c r="AC183">
        <v>0</v>
      </c>
      <c r="AD183">
        <v>0</v>
      </c>
      <c r="AE183">
        <v>0</v>
      </c>
      <c r="AF183">
        <v>0</v>
      </c>
      <c r="AG183">
        <v>0</v>
      </c>
      <c r="AH183">
        <v>0</v>
      </c>
      <c r="AI183">
        <v>107.66</v>
      </c>
      <c r="AK183" s="106">
        <v>71188</v>
      </c>
    </row>
    <row r="184" spans="1:37" x14ac:dyDescent="0.25">
      <c r="A184" t="s">
        <v>381</v>
      </c>
      <c r="B184">
        <v>1634</v>
      </c>
      <c r="C184">
        <v>1250.5349339960601</v>
      </c>
      <c r="D184">
        <v>2018</v>
      </c>
      <c r="E184">
        <v>29499.812399999999</v>
      </c>
      <c r="F184">
        <v>1467.2012</v>
      </c>
      <c r="G184">
        <v>0</v>
      </c>
      <c r="H184">
        <v>1686.9326000000001</v>
      </c>
      <c r="I184">
        <v>12308.4462</v>
      </c>
      <c r="J184">
        <v>1445.1117999999999</v>
      </c>
      <c r="K184">
        <v>1.1626000000000001</v>
      </c>
      <c r="L184">
        <v>12590.958000000001</v>
      </c>
      <c r="N184">
        <v>0</v>
      </c>
      <c r="O184">
        <v>15126.588599999999</v>
      </c>
      <c r="P184">
        <v>6402.4381999999996</v>
      </c>
      <c r="Q184">
        <v>5832.7641999999996</v>
      </c>
      <c r="R184">
        <v>2103.1433999999999</v>
      </c>
      <c r="S184">
        <v>34.878</v>
      </c>
      <c r="T184">
        <v>0</v>
      </c>
      <c r="U184">
        <v>2021</v>
      </c>
      <c r="V184">
        <v>1.5172474058510601</v>
      </c>
      <c r="W184">
        <v>0</v>
      </c>
      <c r="X184">
        <v>0</v>
      </c>
      <c r="Y184">
        <v>0</v>
      </c>
      <c r="Z184">
        <v>0</v>
      </c>
      <c r="AA184">
        <v>31.757999999999999</v>
      </c>
      <c r="AB184">
        <v>18.311389922811198</v>
      </c>
      <c r="AC184">
        <v>0</v>
      </c>
      <c r="AD184">
        <v>0</v>
      </c>
      <c r="AE184">
        <v>0</v>
      </c>
      <c r="AF184">
        <v>0</v>
      </c>
      <c r="AG184">
        <v>0</v>
      </c>
      <c r="AH184">
        <v>0</v>
      </c>
      <c r="AI184">
        <v>1504.78</v>
      </c>
      <c r="AK184" s="106">
        <v>71189</v>
      </c>
    </row>
    <row r="185" spans="1:37" x14ac:dyDescent="0.25">
      <c r="A185" t="s">
        <v>382</v>
      </c>
      <c r="B185">
        <v>2145</v>
      </c>
      <c r="C185">
        <v>2590.6724439918398</v>
      </c>
      <c r="D185">
        <v>2018</v>
      </c>
      <c r="E185">
        <v>42573.249400000001</v>
      </c>
      <c r="F185">
        <v>3678.4663999999998</v>
      </c>
      <c r="G185">
        <v>0</v>
      </c>
      <c r="H185">
        <v>5431.6671999999999</v>
      </c>
      <c r="I185">
        <v>18317.925599999999</v>
      </c>
      <c r="J185">
        <v>1156.787</v>
      </c>
      <c r="K185">
        <v>763.82820000000004</v>
      </c>
      <c r="L185">
        <v>13224.575000000001</v>
      </c>
      <c r="N185">
        <v>0</v>
      </c>
      <c r="O185">
        <v>17613.39</v>
      </c>
      <c r="P185">
        <v>10268.083199999999</v>
      </c>
      <c r="Q185">
        <v>11238.8542</v>
      </c>
      <c r="R185">
        <v>3375.0277999999998</v>
      </c>
      <c r="S185">
        <v>77.894199999999998</v>
      </c>
      <c r="T185">
        <v>0</v>
      </c>
      <c r="U185">
        <v>2021</v>
      </c>
      <c r="V185">
        <v>2.4255526396704399</v>
      </c>
      <c r="W185">
        <v>0</v>
      </c>
      <c r="X185">
        <v>0</v>
      </c>
      <c r="Y185">
        <v>0</v>
      </c>
      <c r="Z185">
        <v>0</v>
      </c>
      <c r="AA185">
        <v>63.286999999999999</v>
      </c>
      <c r="AB185">
        <v>24.469109538625599</v>
      </c>
      <c r="AC185">
        <v>0</v>
      </c>
      <c r="AD185">
        <v>0</v>
      </c>
      <c r="AE185">
        <v>0</v>
      </c>
      <c r="AF185">
        <v>0</v>
      </c>
      <c r="AG185">
        <v>0</v>
      </c>
      <c r="AH185">
        <v>0</v>
      </c>
      <c r="AI185">
        <v>2388.4299999999998</v>
      </c>
      <c r="AK185" s="106">
        <v>71190</v>
      </c>
    </row>
    <row r="186" spans="1:37" x14ac:dyDescent="0.25">
      <c r="A186" t="s">
        <v>383</v>
      </c>
      <c r="B186">
        <v>475</v>
      </c>
      <c r="C186">
        <v>1289.1601774959199</v>
      </c>
      <c r="D186">
        <v>2018</v>
      </c>
      <c r="E186">
        <v>7858.0133999999998</v>
      </c>
      <c r="F186">
        <v>17.439</v>
      </c>
      <c r="G186">
        <v>0</v>
      </c>
      <c r="H186">
        <v>245.30860000000001</v>
      </c>
      <c r="I186">
        <v>3429.67</v>
      </c>
      <c r="J186">
        <v>519.68219999999997</v>
      </c>
      <c r="K186">
        <v>941.70600000000002</v>
      </c>
      <c r="L186">
        <v>2704.2076000000002</v>
      </c>
      <c r="N186">
        <v>0</v>
      </c>
      <c r="O186">
        <v>4927.0987999999998</v>
      </c>
      <c r="P186">
        <v>0</v>
      </c>
      <c r="Q186">
        <v>1924.1030000000001</v>
      </c>
      <c r="R186">
        <v>1005.649</v>
      </c>
      <c r="S186">
        <v>0</v>
      </c>
      <c r="T186">
        <v>0</v>
      </c>
      <c r="U186">
        <v>2021</v>
      </c>
      <c r="V186">
        <v>0.72869399458536899</v>
      </c>
      <c r="W186">
        <v>0</v>
      </c>
      <c r="X186">
        <v>0</v>
      </c>
      <c r="Y186">
        <v>0</v>
      </c>
      <c r="Z186">
        <v>0</v>
      </c>
      <c r="AA186">
        <v>19.939441080000002</v>
      </c>
      <c r="AB186">
        <v>15.494180563434499</v>
      </c>
      <c r="AC186">
        <v>0</v>
      </c>
      <c r="AD186">
        <v>0</v>
      </c>
      <c r="AE186">
        <v>0</v>
      </c>
      <c r="AF186">
        <v>0</v>
      </c>
      <c r="AG186">
        <v>0</v>
      </c>
      <c r="AH186">
        <v>0</v>
      </c>
      <c r="AI186">
        <v>721.33</v>
      </c>
      <c r="AK186" s="106">
        <v>71191</v>
      </c>
    </row>
    <row r="187" spans="1:37" x14ac:dyDescent="0.25">
      <c r="A187" t="s">
        <v>384</v>
      </c>
      <c r="B187">
        <v>1803</v>
      </c>
      <c r="C187">
        <v>3454.3459529890001</v>
      </c>
      <c r="D187">
        <v>2018</v>
      </c>
      <c r="E187">
        <v>50125.499000000003</v>
      </c>
      <c r="F187">
        <v>11385.3418</v>
      </c>
      <c r="G187">
        <v>0</v>
      </c>
      <c r="H187">
        <v>6969.7870000000003</v>
      </c>
      <c r="I187">
        <v>15159.1414</v>
      </c>
      <c r="J187">
        <v>2454.2485999999999</v>
      </c>
      <c r="K187">
        <v>1453.25</v>
      </c>
      <c r="L187">
        <v>12703.7302</v>
      </c>
      <c r="N187">
        <v>0</v>
      </c>
      <c r="O187">
        <v>18970.144199999999</v>
      </c>
      <c r="P187">
        <v>17897.064399999999</v>
      </c>
      <c r="Q187">
        <v>10745.9118</v>
      </c>
      <c r="R187">
        <v>2467.0372000000002</v>
      </c>
      <c r="S187">
        <v>46.503999999999998</v>
      </c>
      <c r="T187">
        <v>0</v>
      </c>
      <c r="U187">
        <v>2021</v>
      </c>
      <c r="V187">
        <v>3.1002260222503302</v>
      </c>
      <c r="W187">
        <v>0</v>
      </c>
      <c r="X187">
        <v>0</v>
      </c>
      <c r="Y187">
        <v>0</v>
      </c>
      <c r="Z187">
        <v>0</v>
      </c>
      <c r="AA187">
        <v>29.2</v>
      </c>
      <c r="AB187">
        <v>19.181371745660702</v>
      </c>
      <c r="AC187">
        <v>0</v>
      </c>
      <c r="AD187">
        <v>0</v>
      </c>
      <c r="AE187">
        <v>0</v>
      </c>
      <c r="AF187">
        <v>0</v>
      </c>
      <c r="AG187">
        <v>1329.768</v>
      </c>
      <c r="AH187">
        <v>0</v>
      </c>
      <c r="AI187">
        <v>1749.09</v>
      </c>
      <c r="AK187" s="106">
        <v>71192</v>
      </c>
    </row>
    <row r="188" spans="1:37" x14ac:dyDescent="0.25">
      <c r="A188" t="s">
        <v>385</v>
      </c>
      <c r="B188">
        <v>476</v>
      </c>
      <c r="C188">
        <v>1921.82164899385</v>
      </c>
      <c r="D188">
        <v>2018</v>
      </c>
      <c r="E188">
        <v>8991.5483999999997</v>
      </c>
      <c r="F188">
        <v>63.942999999999998</v>
      </c>
      <c r="G188">
        <v>0</v>
      </c>
      <c r="H188">
        <v>294.13780000000003</v>
      </c>
      <c r="I188">
        <v>4448.1076000000003</v>
      </c>
      <c r="J188">
        <v>941.70600000000002</v>
      </c>
      <c r="K188">
        <v>0</v>
      </c>
      <c r="L188">
        <v>3243.654</v>
      </c>
      <c r="N188">
        <v>0</v>
      </c>
      <c r="O188">
        <v>5704.8782000000001</v>
      </c>
      <c r="P188">
        <v>0</v>
      </c>
      <c r="Q188">
        <v>2019.4362000000001</v>
      </c>
      <c r="R188">
        <v>1141.6732</v>
      </c>
      <c r="S188">
        <v>125.5608</v>
      </c>
      <c r="T188">
        <v>0</v>
      </c>
      <c r="U188">
        <v>2021</v>
      </c>
      <c r="V188">
        <v>0.814984234086369</v>
      </c>
      <c r="W188">
        <v>0</v>
      </c>
      <c r="X188">
        <v>0</v>
      </c>
      <c r="Y188">
        <v>0</v>
      </c>
      <c r="Z188">
        <v>0</v>
      </c>
      <c r="AA188">
        <v>19.939441080000002</v>
      </c>
      <c r="AB188">
        <v>6.1840737632074898</v>
      </c>
      <c r="AC188">
        <v>0</v>
      </c>
      <c r="AD188">
        <v>0</v>
      </c>
      <c r="AE188">
        <v>0</v>
      </c>
      <c r="AF188">
        <v>0</v>
      </c>
      <c r="AG188">
        <v>0</v>
      </c>
      <c r="AH188">
        <v>0</v>
      </c>
      <c r="AI188">
        <v>810.78</v>
      </c>
      <c r="AK188" s="106">
        <v>71193</v>
      </c>
    </row>
    <row r="189" spans="1:37" x14ac:dyDescent="0.25">
      <c r="A189" t="s">
        <v>386</v>
      </c>
      <c r="B189">
        <v>801</v>
      </c>
      <c r="C189">
        <v>397.07643349875298</v>
      </c>
      <c r="D189">
        <v>2018</v>
      </c>
      <c r="E189">
        <v>15061.483</v>
      </c>
      <c r="F189">
        <v>766.15340000000003</v>
      </c>
      <c r="G189">
        <v>0</v>
      </c>
      <c r="H189">
        <v>2918.1260000000002</v>
      </c>
      <c r="I189">
        <v>5674.6505999999999</v>
      </c>
      <c r="J189">
        <v>812.65740000000005</v>
      </c>
      <c r="K189">
        <v>508.05619999999999</v>
      </c>
      <c r="L189">
        <v>4381.8393999999998</v>
      </c>
      <c r="N189">
        <v>0</v>
      </c>
      <c r="O189">
        <v>6294.3163999999997</v>
      </c>
      <c r="P189">
        <v>2318.2244000000001</v>
      </c>
      <c r="Q189">
        <v>5286.3422</v>
      </c>
      <c r="R189">
        <v>970.77099999999996</v>
      </c>
      <c r="S189">
        <v>191.82900000000001</v>
      </c>
      <c r="T189">
        <v>0</v>
      </c>
      <c r="U189">
        <v>2021</v>
      </c>
      <c r="V189">
        <v>0.72487128320707295</v>
      </c>
      <c r="W189">
        <v>0</v>
      </c>
      <c r="X189">
        <v>0</v>
      </c>
      <c r="Y189">
        <v>0</v>
      </c>
      <c r="Z189">
        <v>0</v>
      </c>
      <c r="AA189">
        <v>37.707000000000001</v>
      </c>
      <c r="AB189">
        <v>14.568679516589301</v>
      </c>
      <c r="AC189">
        <v>0</v>
      </c>
      <c r="AD189">
        <v>0</v>
      </c>
      <c r="AE189">
        <v>0</v>
      </c>
      <c r="AF189">
        <v>0</v>
      </c>
      <c r="AG189">
        <v>0</v>
      </c>
      <c r="AH189">
        <v>0</v>
      </c>
      <c r="AI189">
        <v>696.49</v>
      </c>
      <c r="AK189" s="106">
        <v>71194</v>
      </c>
    </row>
    <row r="190" spans="1:37" x14ac:dyDescent="0.25">
      <c r="A190" t="s">
        <v>387</v>
      </c>
      <c r="B190">
        <v>220</v>
      </c>
      <c r="C190">
        <v>575.98292349818496</v>
      </c>
      <c r="D190">
        <v>2018</v>
      </c>
      <c r="E190">
        <v>40816.560799999999</v>
      </c>
      <c r="F190">
        <v>97.6584</v>
      </c>
      <c r="G190">
        <v>0</v>
      </c>
      <c r="H190">
        <v>313.90199999999999</v>
      </c>
      <c r="I190">
        <v>1669.4936</v>
      </c>
      <c r="J190">
        <v>374.35719999999998</v>
      </c>
      <c r="K190">
        <v>1162.5999999999999</v>
      </c>
      <c r="L190">
        <v>37198.549599999998</v>
      </c>
      <c r="N190">
        <v>0</v>
      </c>
      <c r="O190">
        <v>37854.256000000001</v>
      </c>
      <c r="P190">
        <v>355.75560000000002</v>
      </c>
      <c r="Q190">
        <v>2143.8344000000002</v>
      </c>
      <c r="R190">
        <v>462.71480000000003</v>
      </c>
      <c r="S190">
        <v>0</v>
      </c>
      <c r="T190">
        <v>0</v>
      </c>
      <c r="U190">
        <v>2021</v>
      </c>
      <c r="V190">
        <v>0.32773553358153301</v>
      </c>
      <c r="W190">
        <v>0</v>
      </c>
      <c r="X190">
        <v>0</v>
      </c>
      <c r="Y190">
        <v>0</v>
      </c>
      <c r="Z190">
        <v>0</v>
      </c>
      <c r="AA190">
        <v>3.9878882149999999</v>
      </c>
      <c r="AB190">
        <v>0.56491556260412701</v>
      </c>
      <c r="AC190">
        <v>0</v>
      </c>
      <c r="AD190">
        <v>0</v>
      </c>
      <c r="AE190">
        <v>0</v>
      </c>
      <c r="AF190">
        <v>0</v>
      </c>
      <c r="AG190">
        <v>0</v>
      </c>
      <c r="AH190">
        <v>0</v>
      </c>
      <c r="AI190">
        <v>327.95</v>
      </c>
      <c r="AK190" s="106">
        <v>71195</v>
      </c>
    </row>
    <row r="191" spans="1:37" x14ac:dyDescent="0.25">
      <c r="A191" t="s">
        <v>388</v>
      </c>
      <c r="B191">
        <v>629</v>
      </c>
      <c r="C191">
        <v>2079.3631229933299</v>
      </c>
      <c r="D191">
        <v>2018</v>
      </c>
      <c r="E191">
        <v>14454.605799999999</v>
      </c>
      <c r="F191">
        <v>368.54419999999999</v>
      </c>
      <c r="G191">
        <v>0</v>
      </c>
      <c r="H191">
        <v>263.91019999999997</v>
      </c>
      <c r="I191">
        <v>4918.9606000000003</v>
      </c>
      <c r="J191">
        <v>1219.5673999999999</v>
      </c>
      <c r="K191">
        <v>0</v>
      </c>
      <c r="L191">
        <v>7683.6234000000004</v>
      </c>
      <c r="N191">
        <v>0</v>
      </c>
      <c r="O191">
        <v>10222.7418</v>
      </c>
      <c r="P191">
        <v>0</v>
      </c>
      <c r="Q191">
        <v>2244.9805999999999</v>
      </c>
      <c r="R191">
        <v>1879.9241999999999</v>
      </c>
      <c r="S191">
        <v>106.9592</v>
      </c>
      <c r="T191">
        <v>0</v>
      </c>
      <c r="U191">
        <v>2021</v>
      </c>
      <c r="V191">
        <v>1.4151050409236601</v>
      </c>
      <c r="W191">
        <v>0</v>
      </c>
      <c r="X191">
        <v>0</v>
      </c>
      <c r="Y191">
        <v>0</v>
      </c>
      <c r="Z191">
        <v>0</v>
      </c>
      <c r="AA191">
        <v>25.207000000000001</v>
      </c>
      <c r="AB191">
        <v>6.5853568046570903</v>
      </c>
      <c r="AC191">
        <v>0</v>
      </c>
      <c r="AD191">
        <v>0</v>
      </c>
      <c r="AE191">
        <v>0</v>
      </c>
      <c r="AF191">
        <v>0</v>
      </c>
      <c r="AG191">
        <v>64.788030000000006</v>
      </c>
      <c r="AH191">
        <v>0</v>
      </c>
      <c r="AI191">
        <v>1336.66</v>
      </c>
      <c r="AK191" s="106">
        <v>71196</v>
      </c>
    </row>
    <row r="192" spans="1:37" x14ac:dyDescent="0.25">
      <c r="A192" t="s">
        <v>389</v>
      </c>
      <c r="B192">
        <v>411</v>
      </c>
      <c r="C192">
        <v>1371.6281229958599</v>
      </c>
      <c r="D192">
        <v>2018</v>
      </c>
      <c r="E192">
        <v>35351.178200000002</v>
      </c>
      <c r="F192">
        <v>1.1626000000000001</v>
      </c>
      <c r="G192">
        <v>0</v>
      </c>
      <c r="H192">
        <v>161.60140000000001</v>
      </c>
      <c r="I192">
        <v>2908.8252000000002</v>
      </c>
      <c r="J192">
        <v>1492.7783999999999</v>
      </c>
      <c r="K192">
        <v>0</v>
      </c>
      <c r="L192">
        <v>30786.810600000001</v>
      </c>
      <c r="N192">
        <v>0</v>
      </c>
      <c r="O192">
        <v>32581.865000000002</v>
      </c>
      <c r="P192">
        <v>0</v>
      </c>
      <c r="Q192">
        <v>1471.8516</v>
      </c>
      <c r="R192">
        <v>1040.527</v>
      </c>
      <c r="S192">
        <v>256.93459999999999</v>
      </c>
      <c r="T192">
        <v>0</v>
      </c>
      <c r="U192">
        <v>2021</v>
      </c>
      <c r="V192">
        <v>0.76403404501581396</v>
      </c>
      <c r="W192">
        <v>0</v>
      </c>
      <c r="X192">
        <v>0</v>
      </c>
      <c r="Y192">
        <v>0</v>
      </c>
      <c r="Z192">
        <v>0</v>
      </c>
      <c r="AA192">
        <v>26.588000000000001</v>
      </c>
      <c r="AB192">
        <v>17.376028376748799</v>
      </c>
      <c r="AC192">
        <v>0</v>
      </c>
      <c r="AD192">
        <v>0</v>
      </c>
      <c r="AE192">
        <v>0</v>
      </c>
      <c r="AF192">
        <v>0</v>
      </c>
      <c r="AG192">
        <v>0</v>
      </c>
      <c r="AH192">
        <v>0</v>
      </c>
      <c r="AI192">
        <v>736.24</v>
      </c>
      <c r="AK192" s="106">
        <v>71198</v>
      </c>
    </row>
    <row r="193" spans="1:37" x14ac:dyDescent="0.25">
      <c r="A193" t="s">
        <v>390</v>
      </c>
      <c r="B193">
        <v>174</v>
      </c>
      <c r="C193">
        <v>841.24221049731602</v>
      </c>
      <c r="D193">
        <v>2018</v>
      </c>
      <c r="E193">
        <v>4065.6122</v>
      </c>
      <c r="F193">
        <v>0</v>
      </c>
      <c r="G193">
        <v>0</v>
      </c>
      <c r="H193">
        <v>23.251999999999999</v>
      </c>
      <c r="I193">
        <v>1341.6404</v>
      </c>
      <c r="J193">
        <v>819.63300000000004</v>
      </c>
      <c r="K193">
        <v>687.09659999999997</v>
      </c>
      <c r="L193">
        <v>1193.9902</v>
      </c>
      <c r="N193">
        <v>0</v>
      </c>
      <c r="O193">
        <v>2342.6390000000001</v>
      </c>
      <c r="P193">
        <v>0</v>
      </c>
      <c r="Q193">
        <v>1250.9576</v>
      </c>
      <c r="R193">
        <v>399.93439999999998</v>
      </c>
      <c r="S193">
        <v>72.081199999999995</v>
      </c>
      <c r="T193">
        <v>0</v>
      </c>
      <c r="U193">
        <v>2021</v>
      </c>
      <c r="V193">
        <v>0.35667518924246899</v>
      </c>
      <c r="W193">
        <v>0</v>
      </c>
      <c r="X193">
        <v>0</v>
      </c>
      <c r="Y193">
        <v>0</v>
      </c>
      <c r="Z193">
        <v>0</v>
      </c>
      <c r="AA193">
        <v>70.206776430000005</v>
      </c>
      <c r="AB193">
        <v>2.6886884459565001</v>
      </c>
      <c r="AC193">
        <v>0</v>
      </c>
      <c r="AD193">
        <v>0</v>
      </c>
      <c r="AE193">
        <v>0</v>
      </c>
      <c r="AF193">
        <v>0</v>
      </c>
      <c r="AG193">
        <v>0</v>
      </c>
      <c r="AH193">
        <v>0</v>
      </c>
      <c r="AI193">
        <v>283.23</v>
      </c>
      <c r="AK193" s="106">
        <v>71199</v>
      </c>
    </row>
    <row r="194" spans="1:37" x14ac:dyDescent="0.25">
      <c r="A194" t="s">
        <v>391</v>
      </c>
      <c r="B194">
        <v>707</v>
      </c>
      <c r="C194">
        <v>880.99107949716995</v>
      </c>
      <c r="D194">
        <v>2018</v>
      </c>
      <c r="E194">
        <v>12260.7796</v>
      </c>
      <c r="F194">
        <v>115.09739999999999</v>
      </c>
      <c r="G194">
        <v>0</v>
      </c>
      <c r="H194">
        <v>198.80459999999999</v>
      </c>
      <c r="I194">
        <v>5578.1548000000003</v>
      </c>
      <c r="J194">
        <v>566.18619999999999</v>
      </c>
      <c r="K194">
        <v>0</v>
      </c>
      <c r="L194">
        <v>5802.5366000000004</v>
      </c>
      <c r="N194">
        <v>0</v>
      </c>
      <c r="O194">
        <v>8110.2975999999999</v>
      </c>
      <c r="P194">
        <v>0</v>
      </c>
      <c r="Q194">
        <v>2326.3625999999999</v>
      </c>
      <c r="R194">
        <v>1791.5666000000001</v>
      </c>
      <c r="S194">
        <v>32.552799999999998</v>
      </c>
      <c r="T194">
        <v>0</v>
      </c>
      <c r="U194">
        <v>2021</v>
      </c>
      <c r="V194">
        <v>1.30270888993486</v>
      </c>
      <c r="W194">
        <v>0</v>
      </c>
      <c r="X194">
        <v>0</v>
      </c>
      <c r="Y194">
        <v>0</v>
      </c>
      <c r="Z194">
        <v>0</v>
      </c>
      <c r="AA194">
        <v>29.571999999999999</v>
      </c>
      <c r="AB194">
        <v>20.770330198733799</v>
      </c>
      <c r="AC194">
        <v>0</v>
      </c>
      <c r="AD194">
        <v>0</v>
      </c>
      <c r="AE194">
        <v>0</v>
      </c>
      <c r="AF194">
        <v>0</v>
      </c>
      <c r="AG194">
        <v>0</v>
      </c>
      <c r="AH194">
        <v>0</v>
      </c>
      <c r="AI194">
        <v>1295.25</v>
      </c>
      <c r="AK194" s="106">
        <v>71200</v>
      </c>
    </row>
    <row r="195" spans="1:37" x14ac:dyDescent="0.25">
      <c r="A195" t="s">
        <v>392</v>
      </c>
      <c r="B195">
        <v>194</v>
      </c>
      <c r="C195">
        <v>854.70129299736197</v>
      </c>
      <c r="D195">
        <v>2018</v>
      </c>
      <c r="E195">
        <v>4646.9121999999998</v>
      </c>
      <c r="F195">
        <v>0</v>
      </c>
      <c r="G195">
        <v>0</v>
      </c>
      <c r="H195">
        <v>236.0078</v>
      </c>
      <c r="I195">
        <v>1536.9572000000001</v>
      </c>
      <c r="J195">
        <v>542.93420000000003</v>
      </c>
      <c r="K195">
        <v>0</v>
      </c>
      <c r="L195">
        <v>2331.0129999999999</v>
      </c>
      <c r="N195">
        <v>0</v>
      </c>
      <c r="O195">
        <v>3276.2067999999999</v>
      </c>
      <c r="P195">
        <v>0</v>
      </c>
      <c r="Q195">
        <v>867.29960000000005</v>
      </c>
      <c r="R195">
        <v>427.83679999999998</v>
      </c>
      <c r="S195">
        <v>75.569000000000003</v>
      </c>
      <c r="T195">
        <v>0</v>
      </c>
      <c r="U195">
        <v>2021</v>
      </c>
      <c r="V195">
        <v>1.02358217031933</v>
      </c>
      <c r="W195">
        <v>0</v>
      </c>
      <c r="X195">
        <v>0</v>
      </c>
      <c r="Y195">
        <v>0</v>
      </c>
      <c r="Z195">
        <v>0</v>
      </c>
      <c r="AA195">
        <v>15.95155286</v>
      </c>
      <c r="AB195">
        <v>0.42677772033698702</v>
      </c>
      <c r="AC195">
        <v>0</v>
      </c>
      <c r="AD195">
        <v>0</v>
      </c>
      <c r="AE195">
        <v>0</v>
      </c>
      <c r="AF195">
        <v>0</v>
      </c>
      <c r="AG195">
        <v>719.95122000000003</v>
      </c>
      <c r="AH195">
        <v>0</v>
      </c>
      <c r="AI195">
        <v>303.11</v>
      </c>
      <c r="AK195" s="106">
        <v>71201</v>
      </c>
    </row>
    <row r="196" spans="1:37" x14ac:dyDescent="0.25">
      <c r="A196" t="s">
        <v>393</v>
      </c>
      <c r="B196">
        <v>1853</v>
      </c>
      <c r="C196">
        <v>2489.2847264920902</v>
      </c>
      <c r="D196">
        <v>2018</v>
      </c>
      <c r="E196">
        <v>124285.4278</v>
      </c>
      <c r="F196">
        <v>11509.74</v>
      </c>
      <c r="G196">
        <v>0</v>
      </c>
      <c r="H196">
        <v>6011.8046000000004</v>
      </c>
      <c r="I196">
        <v>16117.123799999999</v>
      </c>
      <c r="J196">
        <v>2901.8496</v>
      </c>
      <c r="K196">
        <v>3520.3528000000001</v>
      </c>
      <c r="L196">
        <v>84224.557000000001</v>
      </c>
      <c r="N196">
        <v>0</v>
      </c>
      <c r="O196">
        <v>89007.493400000007</v>
      </c>
      <c r="P196">
        <v>12389.8282</v>
      </c>
      <c r="Q196">
        <v>16851.886999999999</v>
      </c>
      <c r="R196">
        <v>5496.7727999999997</v>
      </c>
      <c r="S196">
        <v>539.44640000000004</v>
      </c>
      <c r="T196">
        <v>0</v>
      </c>
      <c r="U196">
        <v>2021</v>
      </c>
      <c r="V196">
        <v>5.2036737558220496</v>
      </c>
      <c r="W196">
        <v>0</v>
      </c>
      <c r="X196">
        <v>0</v>
      </c>
      <c r="Y196">
        <v>0</v>
      </c>
      <c r="Z196">
        <v>0</v>
      </c>
      <c r="AA196">
        <v>377.46800000000002</v>
      </c>
      <c r="AB196">
        <v>31.460171141286899</v>
      </c>
      <c r="AC196">
        <v>0</v>
      </c>
      <c r="AD196">
        <v>0</v>
      </c>
      <c r="AE196">
        <v>0</v>
      </c>
      <c r="AF196">
        <v>0</v>
      </c>
      <c r="AG196">
        <v>0</v>
      </c>
      <c r="AH196">
        <v>0</v>
      </c>
      <c r="AI196">
        <v>1686.98</v>
      </c>
      <c r="AK196" s="106">
        <v>71202</v>
      </c>
    </row>
    <row r="197" spans="1:37" x14ac:dyDescent="0.25">
      <c r="A197" t="s">
        <v>394</v>
      </c>
      <c r="B197">
        <v>53</v>
      </c>
      <c r="C197">
        <v>247.17305199921901</v>
      </c>
      <c r="D197">
        <v>2018</v>
      </c>
      <c r="E197">
        <v>944.03120000000001</v>
      </c>
      <c r="F197">
        <v>0</v>
      </c>
      <c r="G197">
        <v>0</v>
      </c>
      <c r="H197">
        <v>0</v>
      </c>
      <c r="I197">
        <v>323.20280000000002</v>
      </c>
      <c r="J197">
        <v>242.98339999999999</v>
      </c>
      <c r="K197">
        <v>0</v>
      </c>
      <c r="L197">
        <v>377.84500000000003</v>
      </c>
      <c r="N197">
        <v>0</v>
      </c>
      <c r="O197">
        <v>638.26739999999995</v>
      </c>
      <c r="P197">
        <v>0</v>
      </c>
      <c r="Q197">
        <v>173.22739999999999</v>
      </c>
      <c r="R197">
        <v>132.53639999999999</v>
      </c>
      <c r="S197">
        <v>0</v>
      </c>
      <c r="T197">
        <v>0</v>
      </c>
      <c r="U197">
        <v>2021</v>
      </c>
      <c r="V197">
        <v>9.2557463821095004E-2</v>
      </c>
      <c r="W197">
        <v>0</v>
      </c>
      <c r="X197">
        <v>0</v>
      </c>
      <c r="Y197">
        <v>0</v>
      </c>
      <c r="Z197">
        <v>0</v>
      </c>
      <c r="AA197">
        <v>0</v>
      </c>
      <c r="AB197">
        <v>0.121100708727436</v>
      </c>
      <c r="AC197">
        <v>0</v>
      </c>
      <c r="AD197">
        <v>0</v>
      </c>
      <c r="AE197">
        <v>0</v>
      </c>
      <c r="AF197">
        <v>0</v>
      </c>
      <c r="AG197">
        <v>0</v>
      </c>
      <c r="AH197">
        <v>0</v>
      </c>
      <c r="AI197">
        <v>94.41</v>
      </c>
      <c r="AK197" s="106">
        <v>71203</v>
      </c>
    </row>
    <row r="198" spans="1:37" x14ac:dyDescent="0.25">
      <c r="A198" t="s">
        <v>395</v>
      </c>
      <c r="B198">
        <v>1478</v>
      </c>
      <c r="C198">
        <v>972.23032899686496</v>
      </c>
      <c r="D198">
        <v>2018</v>
      </c>
      <c r="E198">
        <v>142277.8254</v>
      </c>
      <c r="F198">
        <v>16525.196400000001</v>
      </c>
      <c r="G198">
        <v>0</v>
      </c>
      <c r="H198">
        <v>18639.965800000002</v>
      </c>
      <c r="I198">
        <v>10870.31</v>
      </c>
      <c r="J198">
        <v>262.74759999999998</v>
      </c>
      <c r="K198">
        <v>2.3252000000000002</v>
      </c>
      <c r="L198">
        <v>95977.280400000003</v>
      </c>
      <c r="N198">
        <v>0</v>
      </c>
      <c r="O198">
        <v>107753.2558</v>
      </c>
      <c r="P198">
        <v>5692.0896000000002</v>
      </c>
      <c r="Q198">
        <v>26759.564200000001</v>
      </c>
      <c r="R198">
        <v>2053.1516000000001</v>
      </c>
      <c r="S198">
        <v>20.9268</v>
      </c>
      <c r="T198">
        <v>0</v>
      </c>
      <c r="U198">
        <v>2021</v>
      </c>
      <c r="V198">
        <v>1.5598760118693999</v>
      </c>
      <c r="W198">
        <v>0</v>
      </c>
      <c r="X198">
        <v>0</v>
      </c>
      <c r="Y198">
        <v>0</v>
      </c>
      <c r="Z198">
        <v>0</v>
      </c>
      <c r="AA198">
        <v>374.93299999999999</v>
      </c>
      <c r="AB198">
        <v>33.810911978229903</v>
      </c>
      <c r="AC198">
        <v>0</v>
      </c>
      <c r="AD198">
        <v>0</v>
      </c>
      <c r="AE198">
        <v>0</v>
      </c>
      <c r="AF198">
        <v>0</v>
      </c>
      <c r="AG198">
        <v>0</v>
      </c>
      <c r="AH198">
        <v>0</v>
      </c>
      <c r="AI198">
        <v>1484.08</v>
      </c>
      <c r="AK198" s="106">
        <v>71204</v>
      </c>
    </row>
    <row r="199" spans="1:37" x14ac:dyDescent="0.25">
      <c r="A199" t="s">
        <v>396</v>
      </c>
      <c r="B199">
        <v>666</v>
      </c>
      <c r="C199">
        <v>2380.9569499924</v>
      </c>
      <c r="D199">
        <v>2018</v>
      </c>
      <c r="E199">
        <v>12729.3074</v>
      </c>
      <c r="F199">
        <v>15.113799999999999</v>
      </c>
      <c r="G199">
        <v>0</v>
      </c>
      <c r="H199">
        <v>788.24279999999999</v>
      </c>
      <c r="I199">
        <v>4888.7330000000002</v>
      </c>
      <c r="J199">
        <v>1606.7131999999999</v>
      </c>
      <c r="K199">
        <v>0</v>
      </c>
      <c r="L199">
        <v>5430.5046000000002</v>
      </c>
      <c r="N199">
        <v>0</v>
      </c>
      <c r="O199">
        <v>7816.1598000000004</v>
      </c>
      <c r="P199">
        <v>0</v>
      </c>
      <c r="Q199">
        <v>2890.2235999999998</v>
      </c>
      <c r="R199">
        <v>1877.5989999999999</v>
      </c>
      <c r="S199">
        <v>145.32499999999999</v>
      </c>
      <c r="T199">
        <v>0</v>
      </c>
      <c r="U199">
        <v>2021</v>
      </c>
      <c r="V199">
        <v>1.4305764169459001</v>
      </c>
      <c r="W199">
        <v>0</v>
      </c>
      <c r="X199">
        <v>0</v>
      </c>
      <c r="Y199">
        <v>0</v>
      </c>
      <c r="Z199">
        <v>0</v>
      </c>
      <c r="AA199">
        <v>60.246000000000002</v>
      </c>
      <c r="AB199">
        <v>6.89628636232211</v>
      </c>
      <c r="AC199">
        <v>0</v>
      </c>
      <c r="AD199">
        <v>0</v>
      </c>
      <c r="AE199">
        <v>0</v>
      </c>
      <c r="AF199">
        <v>0</v>
      </c>
      <c r="AG199">
        <v>90.258750000000006</v>
      </c>
      <c r="AH199">
        <v>0</v>
      </c>
      <c r="AI199">
        <v>1331.69</v>
      </c>
      <c r="AK199" s="106">
        <v>71205</v>
      </c>
    </row>
    <row r="200" spans="1:37" x14ac:dyDescent="0.25">
      <c r="A200" t="s">
        <v>397</v>
      </c>
      <c r="B200">
        <v>237</v>
      </c>
      <c r="C200">
        <v>1129.6919589965601</v>
      </c>
      <c r="D200">
        <v>2018</v>
      </c>
      <c r="E200">
        <v>4084.2138</v>
      </c>
      <c r="F200">
        <v>39.528399999999998</v>
      </c>
      <c r="G200">
        <v>0</v>
      </c>
      <c r="H200">
        <v>94.170599999999993</v>
      </c>
      <c r="I200">
        <v>1838.0706</v>
      </c>
      <c r="J200">
        <v>523.16999999999996</v>
      </c>
      <c r="K200">
        <v>0</v>
      </c>
      <c r="L200">
        <v>1589.2742000000001</v>
      </c>
      <c r="N200">
        <v>0</v>
      </c>
      <c r="O200">
        <v>2449.5981999999999</v>
      </c>
      <c r="P200">
        <v>0</v>
      </c>
      <c r="Q200">
        <v>957.98239999999998</v>
      </c>
      <c r="R200">
        <v>558.048</v>
      </c>
      <c r="S200">
        <v>118.5852</v>
      </c>
      <c r="T200">
        <v>0</v>
      </c>
      <c r="U200">
        <v>2021</v>
      </c>
      <c r="V200">
        <v>0.407230211024871</v>
      </c>
      <c r="W200">
        <v>0</v>
      </c>
      <c r="X200">
        <v>0</v>
      </c>
      <c r="Y200">
        <v>0</v>
      </c>
      <c r="Z200">
        <v>0</v>
      </c>
      <c r="AA200">
        <v>19.939441080000002</v>
      </c>
      <c r="AB200">
        <v>0.65703832199694701</v>
      </c>
      <c r="AC200">
        <v>0</v>
      </c>
      <c r="AD200">
        <v>0</v>
      </c>
      <c r="AE200">
        <v>0</v>
      </c>
      <c r="AF200">
        <v>0</v>
      </c>
      <c r="AG200">
        <v>0</v>
      </c>
      <c r="AH200">
        <v>0</v>
      </c>
      <c r="AI200">
        <v>395.04</v>
      </c>
      <c r="AK200" s="106">
        <v>71206</v>
      </c>
    </row>
    <row r="201" spans="1:37" x14ac:dyDescent="0.25">
      <c r="A201" t="s">
        <v>398</v>
      </c>
      <c r="B201">
        <v>288</v>
      </c>
      <c r="C201">
        <v>1046.65193449666</v>
      </c>
      <c r="D201">
        <v>2018</v>
      </c>
      <c r="E201">
        <v>6810.5108</v>
      </c>
      <c r="F201">
        <v>2.3252000000000002</v>
      </c>
      <c r="G201">
        <v>0</v>
      </c>
      <c r="H201">
        <v>60.455199999999998</v>
      </c>
      <c r="I201">
        <v>2091.5174000000002</v>
      </c>
      <c r="J201">
        <v>3237.8409999999999</v>
      </c>
      <c r="K201">
        <v>0</v>
      </c>
      <c r="L201">
        <v>1418.3720000000001</v>
      </c>
      <c r="N201">
        <v>0</v>
      </c>
      <c r="O201">
        <v>4107.4657999999999</v>
      </c>
      <c r="P201">
        <v>0</v>
      </c>
      <c r="Q201">
        <v>1103.3073999999999</v>
      </c>
      <c r="R201">
        <v>869.62480000000005</v>
      </c>
      <c r="S201">
        <v>730.11279999999999</v>
      </c>
      <c r="T201">
        <v>0</v>
      </c>
      <c r="U201">
        <v>2021</v>
      </c>
      <c r="V201">
        <v>0.63695346263635999</v>
      </c>
      <c r="W201">
        <v>0</v>
      </c>
      <c r="X201">
        <v>0</v>
      </c>
      <c r="Y201">
        <v>0</v>
      </c>
      <c r="Z201">
        <v>0</v>
      </c>
      <c r="AA201">
        <v>30.844000000000001</v>
      </c>
      <c r="AB201">
        <v>0.75905891889571997</v>
      </c>
      <c r="AC201">
        <v>0</v>
      </c>
      <c r="AD201">
        <v>0</v>
      </c>
      <c r="AE201">
        <v>0</v>
      </c>
      <c r="AF201">
        <v>0</v>
      </c>
      <c r="AG201">
        <v>0</v>
      </c>
      <c r="AH201">
        <v>0</v>
      </c>
      <c r="AI201">
        <v>619.47</v>
      </c>
      <c r="AK201" s="106">
        <v>71207</v>
      </c>
    </row>
    <row r="202" spans="1:37" x14ac:dyDescent="0.25">
      <c r="A202" t="s">
        <v>399</v>
      </c>
      <c r="B202">
        <v>208</v>
      </c>
      <c r="C202">
        <v>1235.20391449612</v>
      </c>
      <c r="D202">
        <v>2018</v>
      </c>
      <c r="E202">
        <v>8097.509</v>
      </c>
      <c r="F202">
        <v>0</v>
      </c>
      <c r="G202">
        <v>0</v>
      </c>
      <c r="H202">
        <v>192.99160000000001</v>
      </c>
      <c r="I202">
        <v>1748.5504000000001</v>
      </c>
      <c r="J202">
        <v>1221.8925999999999</v>
      </c>
      <c r="K202">
        <v>0</v>
      </c>
      <c r="L202">
        <v>4934.0744000000004</v>
      </c>
      <c r="N202">
        <v>0</v>
      </c>
      <c r="O202">
        <v>6307.1049999999996</v>
      </c>
      <c r="P202">
        <v>0</v>
      </c>
      <c r="Q202">
        <v>919.61659999999995</v>
      </c>
      <c r="R202">
        <v>669.6576</v>
      </c>
      <c r="S202">
        <v>199.96719999999999</v>
      </c>
      <c r="T202">
        <v>0</v>
      </c>
      <c r="U202">
        <v>2021</v>
      </c>
      <c r="V202">
        <v>0.60684888155634997</v>
      </c>
      <c r="W202">
        <v>0</v>
      </c>
      <c r="X202">
        <v>0</v>
      </c>
      <c r="Y202">
        <v>0</v>
      </c>
      <c r="Z202">
        <v>0</v>
      </c>
      <c r="AA202">
        <v>130.51844109999999</v>
      </c>
      <c r="AB202">
        <v>0.61779833684658803</v>
      </c>
      <c r="AC202">
        <v>0</v>
      </c>
      <c r="AD202">
        <v>0</v>
      </c>
      <c r="AE202">
        <v>0</v>
      </c>
      <c r="AF202">
        <v>0</v>
      </c>
      <c r="AG202">
        <v>0</v>
      </c>
      <c r="AH202">
        <v>0</v>
      </c>
      <c r="AI202">
        <v>476.2</v>
      </c>
      <c r="AK202" s="106">
        <v>71208</v>
      </c>
    </row>
    <row r="203" spans="1:37" x14ac:dyDescent="0.25">
      <c r="A203" t="s">
        <v>400</v>
      </c>
      <c r="B203">
        <v>726</v>
      </c>
      <c r="C203">
        <v>1534.91570499506</v>
      </c>
      <c r="D203">
        <v>2018</v>
      </c>
      <c r="E203">
        <v>17922.641599999999</v>
      </c>
      <c r="F203">
        <v>440.62540000000001</v>
      </c>
      <c r="G203">
        <v>0</v>
      </c>
      <c r="H203">
        <v>955.65719999999999</v>
      </c>
      <c r="I203">
        <v>5048.0092000000004</v>
      </c>
      <c r="J203">
        <v>1002.1612</v>
      </c>
      <c r="K203">
        <v>0</v>
      </c>
      <c r="L203">
        <v>10476.188599999999</v>
      </c>
      <c r="N203">
        <v>0</v>
      </c>
      <c r="O203">
        <v>12981.5916</v>
      </c>
      <c r="P203">
        <v>0</v>
      </c>
      <c r="Q203">
        <v>3278.5320000000002</v>
      </c>
      <c r="R203">
        <v>1561.3717999999999</v>
      </c>
      <c r="S203">
        <v>101.14619999999999</v>
      </c>
      <c r="T203">
        <v>0</v>
      </c>
      <c r="U203">
        <v>2021</v>
      </c>
      <c r="V203">
        <v>1.29801489668756</v>
      </c>
      <c r="W203">
        <v>0</v>
      </c>
      <c r="X203">
        <v>0</v>
      </c>
      <c r="Y203">
        <v>0</v>
      </c>
      <c r="Z203">
        <v>0</v>
      </c>
      <c r="AA203">
        <v>186.28299999999999</v>
      </c>
      <c r="AB203">
        <v>32.425566605682</v>
      </c>
      <c r="AC203">
        <v>0</v>
      </c>
      <c r="AD203">
        <v>0</v>
      </c>
      <c r="AE203">
        <v>0</v>
      </c>
      <c r="AF203">
        <v>0</v>
      </c>
      <c r="AG203">
        <v>138.51233999999999</v>
      </c>
      <c r="AH203">
        <v>0</v>
      </c>
      <c r="AI203">
        <v>1108.92</v>
      </c>
      <c r="AK203" s="106">
        <v>71209</v>
      </c>
    </row>
    <row r="204" spans="1:37" x14ac:dyDescent="0.25">
      <c r="A204" t="s">
        <v>401</v>
      </c>
      <c r="B204">
        <v>370</v>
      </c>
      <c r="C204">
        <v>489.45061249844503</v>
      </c>
      <c r="D204">
        <v>2018</v>
      </c>
      <c r="E204">
        <v>8428.85</v>
      </c>
      <c r="F204">
        <v>236.0078</v>
      </c>
      <c r="G204">
        <v>0</v>
      </c>
      <c r="H204">
        <v>816.14520000000005</v>
      </c>
      <c r="I204">
        <v>3678.4663999999998</v>
      </c>
      <c r="J204">
        <v>2019.4362000000001</v>
      </c>
      <c r="K204">
        <v>0</v>
      </c>
      <c r="L204">
        <v>1678.7944</v>
      </c>
      <c r="N204">
        <v>0</v>
      </c>
      <c r="O204">
        <v>3781.9378000000002</v>
      </c>
      <c r="P204">
        <v>1464.876</v>
      </c>
      <c r="Q204">
        <v>2635.6142</v>
      </c>
      <c r="R204">
        <v>525.49519999999995</v>
      </c>
      <c r="S204">
        <v>20.9268</v>
      </c>
      <c r="T204">
        <v>0</v>
      </c>
      <c r="U204">
        <v>2021</v>
      </c>
      <c r="V204">
        <v>0.39349376422796101</v>
      </c>
      <c r="W204">
        <v>0</v>
      </c>
      <c r="X204">
        <v>0</v>
      </c>
      <c r="Y204">
        <v>0</v>
      </c>
      <c r="Z204">
        <v>0</v>
      </c>
      <c r="AA204">
        <v>19.939441080000002</v>
      </c>
      <c r="AB204">
        <v>10.0747755042105</v>
      </c>
      <c r="AC204">
        <v>0</v>
      </c>
      <c r="AD204">
        <v>0</v>
      </c>
      <c r="AE204">
        <v>0</v>
      </c>
      <c r="AF204">
        <v>0</v>
      </c>
      <c r="AG204">
        <v>0</v>
      </c>
      <c r="AH204">
        <v>0</v>
      </c>
      <c r="AI204">
        <v>372.68</v>
      </c>
      <c r="AK204" s="106">
        <v>71210</v>
      </c>
    </row>
    <row r="205" spans="1:37" x14ac:dyDescent="0.25">
      <c r="A205" t="s">
        <v>402</v>
      </c>
      <c r="B205">
        <v>1394</v>
      </c>
      <c r="C205">
        <v>2221.5056144929199</v>
      </c>
      <c r="D205">
        <v>2018</v>
      </c>
      <c r="E205">
        <v>67827.246599999999</v>
      </c>
      <c r="F205">
        <v>5609.5450000000001</v>
      </c>
      <c r="G205">
        <v>0</v>
      </c>
      <c r="H205">
        <v>4651.5626000000002</v>
      </c>
      <c r="I205">
        <v>11766.6746</v>
      </c>
      <c r="J205">
        <v>1599.7375999999999</v>
      </c>
      <c r="K205">
        <v>756.85260000000005</v>
      </c>
      <c r="L205">
        <v>43442.874199999998</v>
      </c>
      <c r="N205">
        <v>0</v>
      </c>
      <c r="O205">
        <v>49028.0046</v>
      </c>
      <c r="P205">
        <v>8713.6869999999999</v>
      </c>
      <c r="Q205">
        <v>8270.7363999999998</v>
      </c>
      <c r="R205">
        <v>1747.3878</v>
      </c>
      <c r="S205">
        <v>66.268199999999993</v>
      </c>
      <c r="T205">
        <v>0</v>
      </c>
      <c r="U205">
        <v>2021</v>
      </c>
      <c r="V205">
        <v>1.3267540003089999</v>
      </c>
      <c r="W205">
        <v>0</v>
      </c>
      <c r="X205">
        <v>0</v>
      </c>
      <c r="Y205">
        <v>0</v>
      </c>
      <c r="Z205">
        <v>0</v>
      </c>
      <c r="AA205">
        <v>217.11799999999999</v>
      </c>
      <c r="AB205">
        <v>18.3373872215573</v>
      </c>
      <c r="AC205">
        <v>0</v>
      </c>
      <c r="AD205">
        <v>0</v>
      </c>
      <c r="AE205">
        <v>0</v>
      </c>
      <c r="AF205">
        <v>0</v>
      </c>
      <c r="AG205">
        <v>0</v>
      </c>
      <c r="AH205">
        <v>0</v>
      </c>
      <c r="AI205">
        <v>1233.97</v>
      </c>
      <c r="AK205" s="106">
        <v>71212</v>
      </c>
    </row>
    <row r="206" spans="1:37" x14ac:dyDescent="0.25">
      <c r="A206" t="s">
        <v>403</v>
      </c>
      <c r="B206">
        <v>567</v>
      </c>
      <c r="C206">
        <v>1173.4346539964399</v>
      </c>
      <c r="D206">
        <v>2018</v>
      </c>
      <c r="E206">
        <v>10851.7084</v>
      </c>
      <c r="F206">
        <v>1955.4931999999999</v>
      </c>
      <c r="G206">
        <v>0</v>
      </c>
      <c r="H206">
        <v>391.7962</v>
      </c>
      <c r="I206">
        <v>4176.0591999999997</v>
      </c>
      <c r="J206">
        <v>735.92579999999998</v>
      </c>
      <c r="K206">
        <v>0</v>
      </c>
      <c r="L206">
        <v>3592.4340000000002</v>
      </c>
      <c r="N206">
        <v>0</v>
      </c>
      <c r="O206">
        <v>5266.5780000000004</v>
      </c>
      <c r="P206">
        <v>2592.598</v>
      </c>
      <c r="Q206">
        <v>1904.3388</v>
      </c>
      <c r="R206">
        <v>1023.088</v>
      </c>
      <c r="S206">
        <v>66.268199999999993</v>
      </c>
      <c r="T206">
        <v>0</v>
      </c>
      <c r="U206">
        <v>2021</v>
      </c>
      <c r="V206">
        <v>0.76690277408266605</v>
      </c>
      <c r="W206">
        <v>0</v>
      </c>
      <c r="X206">
        <v>0</v>
      </c>
      <c r="Y206">
        <v>0</v>
      </c>
      <c r="Z206">
        <v>0</v>
      </c>
      <c r="AA206">
        <v>21.042000000000002</v>
      </c>
      <c r="AB206">
        <v>15.782391118517801</v>
      </c>
      <c r="AC206">
        <v>0</v>
      </c>
      <c r="AD206">
        <v>0</v>
      </c>
      <c r="AE206">
        <v>0</v>
      </c>
      <c r="AF206">
        <v>0</v>
      </c>
      <c r="AG206">
        <v>0</v>
      </c>
      <c r="AH206">
        <v>0</v>
      </c>
      <c r="AI206">
        <v>732.93</v>
      </c>
      <c r="AK206" s="106">
        <v>71213</v>
      </c>
    </row>
    <row r="207" spans="1:37" x14ac:dyDescent="0.25">
      <c r="A207" t="s">
        <v>404</v>
      </c>
      <c r="B207">
        <v>421</v>
      </c>
      <c r="C207">
        <v>1086.6793464965101</v>
      </c>
      <c r="D207">
        <v>2018</v>
      </c>
      <c r="E207">
        <v>12006.1702</v>
      </c>
      <c r="F207">
        <v>111.6096</v>
      </c>
      <c r="G207">
        <v>0</v>
      </c>
      <c r="H207">
        <v>646.40560000000005</v>
      </c>
      <c r="I207">
        <v>3340.1498000000001</v>
      </c>
      <c r="J207">
        <v>599.90160000000003</v>
      </c>
      <c r="K207">
        <v>4614.3594000000003</v>
      </c>
      <c r="L207">
        <v>2693.7442000000001</v>
      </c>
      <c r="N207">
        <v>0</v>
      </c>
      <c r="O207">
        <v>4491.1238000000003</v>
      </c>
      <c r="P207">
        <v>0</v>
      </c>
      <c r="Q207">
        <v>6576.8281999999999</v>
      </c>
      <c r="R207">
        <v>910.31579999999997</v>
      </c>
      <c r="S207">
        <v>27.9024</v>
      </c>
      <c r="T207">
        <v>0</v>
      </c>
      <c r="U207">
        <v>2021</v>
      </c>
      <c r="V207">
        <v>0.67698046831510295</v>
      </c>
      <c r="W207">
        <v>0</v>
      </c>
      <c r="X207">
        <v>0</v>
      </c>
      <c r="Y207">
        <v>0</v>
      </c>
      <c r="Z207">
        <v>0</v>
      </c>
      <c r="AA207">
        <v>52.012999999999998</v>
      </c>
      <c r="AB207">
        <v>5.8399503427100603</v>
      </c>
      <c r="AC207">
        <v>0</v>
      </c>
      <c r="AD207">
        <v>0</v>
      </c>
      <c r="AE207">
        <v>0</v>
      </c>
      <c r="AF207">
        <v>0</v>
      </c>
      <c r="AG207">
        <v>0</v>
      </c>
      <c r="AH207">
        <v>0</v>
      </c>
      <c r="AI207">
        <v>644.30999999999995</v>
      </c>
      <c r="AK207" s="106">
        <v>71214</v>
      </c>
    </row>
    <row r="208" spans="1:37" x14ac:dyDescent="0.25">
      <c r="A208" t="s">
        <v>405</v>
      </c>
      <c r="B208">
        <v>2590</v>
      </c>
      <c r="C208">
        <v>3918.5647909875502</v>
      </c>
      <c r="D208">
        <v>2018</v>
      </c>
      <c r="E208">
        <v>42165.176800000001</v>
      </c>
      <c r="F208">
        <v>1462.5508</v>
      </c>
      <c r="G208">
        <v>0</v>
      </c>
      <c r="H208">
        <v>2086.8670000000002</v>
      </c>
      <c r="I208">
        <v>20042.061399999999</v>
      </c>
      <c r="J208">
        <v>2916.9634000000001</v>
      </c>
      <c r="K208">
        <v>3.4878</v>
      </c>
      <c r="L208">
        <v>15653.2464</v>
      </c>
      <c r="N208">
        <v>0</v>
      </c>
      <c r="O208">
        <v>20982.604800000001</v>
      </c>
      <c r="P208">
        <v>7397.6238000000003</v>
      </c>
      <c r="Q208">
        <v>8957.8330000000005</v>
      </c>
      <c r="R208">
        <v>4009.8074000000001</v>
      </c>
      <c r="S208">
        <v>817.30780000000004</v>
      </c>
      <c r="T208">
        <v>0</v>
      </c>
      <c r="U208">
        <v>2021</v>
      </c>
      <c r="V208">
        <v>2.86981600770621</v>
      </c>
      <c r="W208">
        <v>0</v>
      </c>
      <c r="X208">
        <v>0</v>
      </c>
      <c r="Y208">
        <v>0</v>
      </c>
      <c r="Z208">
        <v>0</v>
      </c>
      <c r="AA208">
        <v>28.067</v>
      </c>
      <c r="AB208">
        <v>42.454065675751501</v>
      </c>
      <c r="AC208">
        <v>0</v>
      </c>
      <c r="AD208">
        <v>0</v>
      </c>
      <c r="AE208">
        <v>0</v>
      </c>
      <c r="AF208">
        <v>0</v>
      </c>
      <c r="AG208">
        <v>0</v>
      </c>
      <c r="AH208">
        <v>0</v>
      </c>
      <c r="AI208">
        <v>2867.94</v>
      </c>
      <c r="AK208" s="106">
        <v>71215</v>
      </c>
    </row>
    <row r="209" spans="1:37" x14ac:dyDescent="0.25">
      <c r="A209" t="s">
        <v>406</v>
      </c>
      <c r="B209">
        <v>195</v>
      </c>
      <c r="C209">
        <v>347.533886498865</v>
      </c>
      <c r="D209">
        <v>2018</v>
      </c>
      <c r="E209">
        <v>3327.3611999999998</v>
      </c>
      <c r="F209">
        <v>0</v>
      </c>
      <c r="G209">
        <v>0</v>
      </c>
      <c r="H209">
        <v>197.642</v>
      </c>
      <c r="I209">
        <v>1395.12</v>
      </c>
      <c r="J209">
        <v>375.51979999999998</v>
      </c>
      <c r="K209">
        <v>0</v>
      </c>
      <c r="L209">
        <v>1359.0794000000001</v>
      </c>
      <c r="N209">
        <v>0</v>
      </c>
      <c r="O209">
        <v>2114.7694000000001</v>
      </c>
      <c r="P209">
        <v>0</v>
      </c>
      <c r="Q209">
        <v>776.61680000000001</v>
      </c>
      <c r="R209">
        <v>417.3734</v>
      </c>
      <c r="S209">
        <v>18.601600000000001</v>
      </c>
      <c r="T209">
        <v>0</v>
      </c>
      <c r="U209">
        <v>2021</v>
      </c>
      <c r="V209">
        <v>0.31192220021899097</v>
      </c>
      <c r="W209">
        <v>0</v>
      </c>
      <c r="X209">
        <v>0</v>
      </c>
      <c r="Y209">
        <v>0</v>
      </c>
      <c r="Z209">
        <v>0</v>
      </c>
      <c r="AA209">
        <v>15.95155286</v>
      </c>
      <c r="AB209">
        <v>4.12406121132382</v>
      </c>
      <c r="AC209">
        <v>0</v>
      </c>
      <c r="AD209">
        <v>0</v>
      </c>
      <c r="AE209">
        <v>0</v>
      </c>
      <c r="AF209">
        <v>0</v>
      </c>
      <c r="AG209">
        <v>0</v>
      </c>
      <c r="AH209">
        <v>0</v>
      </c>
      <c r="AI209">
        <v>299.8</v>
      </c>
      <c r="AK209" s="106">
        <v>71216</v>
      </c>
    </row>
    <row r="210" spans="1:37" x14ac:dyDescent="0.25">
      <c r="A210" t="s">
        <v>407</v>
      </c>
      <c r="B210">
        <v>125</v>
      </c>
      <c r="C210">
        <v>721.54030849768606</v>
      </c>
      <c r="D210">
        <v>2018</v>
      </c>
      <c r="E210">
        <v>4582.9691999999995</v>
      </c>
      <c r="F210">
        <v>337.154</v>
      </c>
      <c r="G210">
        <v>0</v>
      </c>
      <c r="H210">
        <v>66.268199999999993</v>
      </c>
      <c r="I210">
        <v>890.55160000000001</v>
      </c>
      <c r="J210">
        <v>794.05579999999998</v>
      </c>
      <c r="K210">
        <v>0</v>
      </c>
      <c r="L210">
        <v>2494.9396000000002</v>
      </c>
      <c r="N210">
        <v>0</v>
      </c>
      <c r="O210">
        <v>3602.8973999999998</v>
      </c>
      <c r="P210">
        <v>0</v>
      </c>
      <c r="Q210">
        <v>588.27560000000005</v>
      </c>
      <c r="R210">
        <v>382.49540000000002</v>
      </c>
      <c r="S210">
        <v>9.3008000000000006</v>
      </c>
      <c r="T210">
        <v>0</v>
      </c>
      <c r="U210">
        <v>2021</v>
      </c>
      <c r="V210">
        <v>0.27731117651926601</v>
      </c>
      <c r="W210">
        <v>0</v>
      </c>
      <c r="X210">
        <v>0</v>
      </c>
      <c r="Y210">
        <v>0</v>
      </c>
      <c r="Z210">
        <v>0</v>
      </c>
      <c r="AA210">
        <v>11.96366465</v>
      </c>
      <c r="AB210">
        <v>2.3532604566960802</v>
      </c>
      <c r="AC210">
        <v>0</v>
      </c>
      <c r="AD210">
        <v>0</v>
      </c>
      <c r="AE210">
        <v>0</v>
      </c>
      <c r="AF210">
        <v>0</v>
      </c>
      <c r="AG210">
        <v>0</v>
      </c>
      <c r="AH210">
        <v>0</v>
      </c>
      <c r="AI210">
        <v>270.81</v>
      </c>
      <c r="AK210" s="106">
        <v>71217</v>
      </c>
    </row>
    <row r="211" spans="1:37" x14ac:dyDescent="0.25">
      <c r="A211" t="s">
        <v>408</v>
      </c>
      <c r="B211">
        <v>577</v>
      </c>
      <c r="C211">
        <v>1966.6739264937</v>
      </c>
      <c r="D211">
        <v>2018</v>
      </c>
      <c r="E211">
        <v>11682.9674</v>
      </c>
      <c r="F211">
        <v>703.37300000000005</v>
      </c>
      <c r="G211">
        <v>0</v>
      </c>
      <c r="H211">
        <v>635.94219999999996</v>
      </c>
      <c r="I211">
        <v>4829.4404000000004</v>
      </c>
      <c r="J211">
        <v>1836.9079999999999</v>
      </c>
      <c r="K211">
        <v>0</v>
      </c>
      <c r="L211">
        <v>3677.3038000000001</v>
      </c>
      <c r="N211">
        <v>0</v>
      </c>
      <c r="O211">
        <v>7220.9085999999998</v>
      </c>
      <c r="P211">
        <v>0</v>
      </c>
      <c r="Q211">
        <v>2782.1017999999999</v>
      </c>
      <c r="R211">
        <v>1589.2742000000001</v>
      </c>
      <c r="S211">
        <v>90.6828</v>
      </c>
      <c r="T211">
        <v>0</v>
      </c>
      <c r="U211">
        <v>2021</v>
      </c>
      <c r="V211">
        <v>1.1447359758072999</v>
      </c>
      <c r="W211">
        <v>0</v>
      </c>
      <c r="X211">
        <v>0</v>
      </c>
      <c r="Y211">
        <v>0</v>
      </c>
      <c r="Z211">
        <v>0</v>
      </c>
      <c r="AA211">
        <v>233.73121750000001</v>
      </c>
      <c r="AB211">
        <v>11.8980311612716</v>
      </c>
      <c r="AC211">
        <v>0</v>
      </c>
      <c r="AD211">
        <v>0</v>
      </c>
      <c r="AE211">
        <v>0</v>
      </c>
      <c r="AF211">
        <v>0</v>
      </c>
      <c r="AG211">
        <v>0</v>
      </c>
      <c r="AH211">
        <v>0</v>
      </c>
      <c r="AI211">
        <v>1133.76</v>
      </c>
      <c r="AK211" s="106">
        <v>71218</v>
      </c>
    </row>
    <row r="212" spans="1:37" x14ac:dyDescent="0.25">
      <c r="A212" t="s">
        <v>409</v>
      </c>
      <c r="B212">
        <v>542</v>
      </c>
      <c r="C212">
        <v>1446.7848209953199</v>
      </c>
      <c r="D212">
        <v>2018</v>
      </c>
      <c r="E212">
        <v>8904.3534</v>
      </c>
      <c r="F212">
        <v>124.3982</v>
      </c>
      <c r="G212">
        <v>0</v>
      </c>
      <c r="H212">
        <v>1450.9248</v>
      </c>
      <c r="I212">
        <v>4522.5140000000001</v>
      </c>
      <c r="J212">
        <v>906.82799999999997</v>
      </c>
      <c r="K212">
        <v>4.6504000000000003</v>
      </c>
      <c r="L212">
        <v>1895.038</v>
      </c>
      <c r="N212">
        <v>0</v>
      </c>
      <c r="O212">
        <v>3277.3694</v>
      </c>
      <c r="P212">
        <v>2198.4766</v>
      </c>
      <c r="Q212">
        <v>2224.0538000000001</v>
      </c>
      <c r="R212">
        <v>1002.1612</v>
      </c>
      <c r="S212">
        <v>202.29239999999999</v>
      </c>
      <c r="T212">
        <v>0</v>
      </c>
      <c r="U212">
        <v>2021</v>
      </c>
      <c r="V212">
        <v>0.73413759684369995</v>
      </c>
      <c r="W212">
        <v>0</v>
      </c>
      <c r="X212">
        <v>0</v>
      </c>
      <c r="Y212">
        <v>0</v>
      </c>
      <c r="Z212">
        <v>0</v>
      </c>
      <c r="AA212">
        <v>27.915217510000002</v>
      </c>
      <c r="AB212">
        <v>5.97458563894536</v>
      </c>
      <c r="AC212">
        <v>0</v>
      </c>
      <c r="AD212">
        <v>0</v>
      </c>
      <c r="AE212">
        <v>0</v>
      </c>
      <c r="AF212">
        <v>0</v>
      </c>
      <c r="AG212">
        <v>0</v>
      </c>
      <c r="AH212">
        <v>0</v>
      </c>
      <c r="AI212">
        <v>713.88</v>
      </c>
      <c r="AK212" s="106">
        <v>71219</v>
      </c>
    </row>
    <row r="213" spans="1:37" x14ac:dyDescent="0.25">
      <c r="A213" t="s">
        <v>410</v>
      </c>
      <c r="B213">
        <v>472</v>
      </c>
      <c r="C213">
        <v>2265.5081909926798</v>
      </c>
      <c r="D213">
        <v>2018</v>
      </c>
      <c r="E213">
        <v>18080.7552</v>
      </c>
      <c r="F213">
        <v>1406.7460000000001</v>
      </c>
      <c r="G213">
        <v>0</v>
      </c>
      <c r="H213">
        <v>426.67419999999998</v>
      </c>
      <c r="I213">
        <v>3454.0846000000001</v>
      </c>
      <c r="J213">
        <v>1204.4536000000001</v>
      </c>
      <c r="K213">
        <v>83.7072</v>
      </c>
      <c r="L213">
        <v>11505.089599999999</v>
      </c>
      <c r="N213">
        <v>0</v>
      </c>
      <c r="O213">
        <v>14184.882600000001</v>
      </c>
      <c r="P213">
        <v>0</v>
      </c>
      <c r="Q213">
        <v>2734.4351999999999</v>
      </c>
      <c r="R213">
        <v>1103.3073999999999</v>
      </c>
      <c r="S213">
        <v>58.13</v>
      </c>
      <c r="T213">
        <v>0</v>
      </c>
      <c r="U213">
        <v>2021</v>
      </c>
      <c r="V213">
        <v>0.78271896311584599</v>
      </c>
      <c r="W213">
        <v>0</v>
      </c>
      <c r="X213">
        <v>0</v>
      </c>
      <c r="Y213">
        <v>0</v>
      </c>
      <c r="Z213">
        <v>0</v>
      </c>
      <c r="AA213">
        <v>146.91232930000001</v>
      </c>
      <c r="AB213">
        <v>5.2298254570786904</v>
      </c>
      <c r="AC213">
        <v>0</v>
      </c>
      <c r="AD213">
        <v>0</v>
      </c>
      <c r="AE213">
        <v>0</v>
      </c>
      <c r="AF213">
        <v>0</v>
      </c>
      <c r="AG213">
        <v>0</v>
      </c>
      <c r="AH213">
        <v>0</v>
      </c>
      <c r="AI213">
        <v>785.93</v>
      </c>
      <c r="AK213" s="106">
        <v>71220</v>
      </c>
    </row>
    <row r="214" spans="1:37" x14ac:dyDescent="0.25">
      <c r="A214" t="s">
        <v>411</v>
      </c>
      <c r="B214">
        <v>3678</v>
      </c>
      <c r="C214">
        <v>2609.4734439916201</v>
      </c>
      <c r="D214">
        <v>2018</v>
      </c>
      <c r="E214">
        <v>127506.9924</v>
      </c>
      <c r="F214">
        <v>16397.310399999998</v>
      </c>
      <c r="G214">
        <v>0</v>
      </c>
      <c r="H214">
        <v>6743.08</v>
      </c>
      <c r="I214">
        <v>34366.455999999998</v>
      </c>
      <c r="J214">
        <v>1528.819</v>
      </c>
      <c r="K214">
        <v>0</v>
      </c>
      <c r="L214">
        <v>68471.327000000005</v>
      </c>
      <c r="N214">
        <v>0</v>
      </c>
      <c r="O214">
        <v>74951.659400000004</v>
      </c>
      <c r="P214">
        <v>17502.942999999999</v>
      </c>
      <c r="Q214">
        <v>18299.324000000001</v>
      </c>
      <c r="R214">
        <v>16481.017599999999</v>
      </c>
      <c r="S214">
        <v>270.88580000000002</v>
      </c>
      <c r="T214">
        <v>0</v>
      </c>
      <c r="U214">
        <v>2021</v>
      </c>
      <c r="V214">
        <v>15.324158112346099</v>
      </c>
      <c r="W214">
        <v>0</v>
      </c>
      <c r="X214">
        <v>0</v>
      </c>
      <c r="Y214">
        <v>0</v>
      </c>
      <c r="Z214">
        <v>0</v>
      </c>
      <c r="AA214">
        <v>130.958</v>
      </c>
      <c r="AB214">
        <v>53.9559671208144</v>
      </c>
      <c r="AC214">
        <v>0</v>
      </c>
      <c r="AD214">
        <v>0</v>
      </c>
      <c r="AE214">
        <v>0</v>
      </c>
      <c r="AF214">
        <v>0</v>
      </c>
      <c r="AG214">
        <v>0</v>
      </c>
      <c r="AH214">
        <v>0</v>
      </c>
      <c r="AI214">
        <v>3236.48</v>
      </c>
      <c r="AK214" s="106">
        <v>71221</v>
      </c>
    </row>
    <row r="215" spans="1:37" x14ac:dyDescent="0.25">
      <c r="A215" t="s">
        <v>412</v>
      </c>
      <c r="B215">
        <v>897</v>
      </c>
      <c r="C215">
        <v>2557.9140864918299</v>
      </c>
      <c r="D215">
        <v>2018</v>
      </c>
      <c r="E215">
        <v>25622.541399999998</v>
      </c>
      <c r="F215">
        <v>93.007999999999996</v>
      </c>
      <c r="G215">
        <v>0</v>
      </c>
      <c r="H215">
        <v>2149.6473999999998</v>
      </c>
      <c r="I215">
        <v>7928.9319999999998</v>
      </c>
      <c r="J215">
        <v>1543.9328</v>
      </c>
      <c r="K215">
        <v>0</v>
      </c>
      <c r="L215">
        <v>13907.021199999999</v>
      </c>
      <c r="N215">
        <v>0</v>
      </c>
      <c r="O215">
        <v>17483.178800000002</v>
      </c>
      <c r="P215">
        <v>2113.6068</v>
      </c>
      <c r="Q215">
        <v>4378.3516</v>
      </c>
      <c r="R215">
        <v>1619.5018</v>
      </c>
      <c r="S215">
        <v>26.739799999999999</v>
      </c>
      <c r="T215">
        <v>0</v>
      </c>
      <c r="U215">
        <v>2021</v>
      </c>
      <c r="V215">
        <v>1.17267440700883</v>
      </c>
      <c r="W215">
        <v>0</v>
      </c>
      <c r="X215">
        <v>0</v>
      </c>
      <c r="Y215">
        <v>0</v>
      </c>
      <c r="Z215">
        <v>0</v>
      </c>
      <c r="AA215">
        <v>31.903105719999999</v>
      </c>
      <c r="AB215">
        <v>14.4687015214738</v>
      </c>
      <c r="AC215">
        <v>0</v>
      </c>
      <c r="AD215">
        <v>0</v>
      </c>
      <c r="AE215">
        <v>0</v>
      </c>
      <c r="AF215">
        <v>0</v>
      </c>
      <c r="AG215">
        <v>0</v>
      </c>
      <c r="AH215">
        <v>0</v>
      </c>
      <c r="AI215">
        <v>1156.1199999999999</v>
      </c>
      <c r="AK215" s="106">
        <v>71222</v>
      </c>
    </row>
    <row r="216" spans="1:37" x14ac:dyDescent="0.25">
      <c r="A216" t="s">
        <v>413</v>
      </c>
      <c r="B216">
        <v>565</v>
      </c>
      <c r="C216">
        <v>4656.4820414852302</v>
      </c>
      <c r="D216">
        <v>2018</v>
      </c>
      <c r="E216">
        <v>10881.936</v>
      </c>
      <c r="F216">
        <v>39.528399999999998</v>
      </c>
      <c r="G216">
        <v>0</v>
      </c>
      <c r="H216">
        <v>247.63380000000001</v>
      </c>
      <c r="I216">
        <v>4615.5219999999999</v>
      </c>
      <c r="J216">
        <v>1699.7212</v>
      </c>
      <c r="K216">
        <v>0</v>
      </c>
      <c r="L216">
        <v>4279.5306</v>
      </c>
      <c r="N216">
        <v>0</v>
      </c>
      <c r="O216">
        <v>6963.9740000000002</v>
      </c>
      <c r="P216">
        <v>0</v>
      </c>
      <c r="Q216">
        <v>2389.143</v>
      </c>
      <c r="R216">
        <v>1518.3556000000001</v>
      </c>
      <c r="S216">
        <v>10.4634</v>
      </c>
      <c r="T216">
        <v>0</v>
      </c>
      <c r="U216">
        <v>2021</v>
      </c>
      <c r="V216">
        <v>1.17747752831284</v>
      </c>
      <c r="W216">
        <v>0</v>
      </c>
      <c r="X216">
        <v>0</v>
      </c>
      <c r="Y216">
        <v>0</v>
      </c>
      <c r="Z216">
        <v>0</v>
      </c>
      <c r="AA216">
        <v>100.001</v>
      </c>
      <c r="AB216">
        <v>19.613231081875899</v>
      </c>
      <c r="AC216">
        <v>0</v>
      </c>
      <c r="AD216">
        <v>0</v>
      </c>
      <c r="AE216">
        <v>0</v>
      </c>
      <c r="AF216">
        <v>0</v>
      </c>
      <c r="AG216">
        <v>0</v>
      </c>
      <c r="AH216">
        <v>0</v>
      </c>
      <c r="AI216">
        <v>1079.93</v>
      </c>
      <c r="AK216" s="106">
        <v>71223</v>
      </c>
    </row>
    <row r="217" spans="1:37" x14ac:dyDescent="0.25">
      <c r="A217" t="s">
        <v>414</v>
      </c>
      <c r="B217">
        <v>85</v>
      </c>
      <c r="C217">
        <v>620.11164649807995</v>
      </c>
      <c r="D217">
        <v>2018</v>
      </c>
      <c r="E217">
        <v>2798.3782000000001</v>
      </c>
      <c r="F217">
        <v>0</v>
      </c>
      <c r="G217">
        <v>0</v>
      </c>
      <c r="H217">
        <v>311.57679999999999</v>
      </c>
      <c r="I217">
        <v>754.52739999999994</v>
      </c>
      <c r="J217">
        <v>577.81219999999996</v>
      </c>
      <c r="K217">
        <v>0</v>
      </c>
      <c r="L217">
        <v>1154.4618</v>
      </c>
      <c r="N217">
        <v>0</v>
      </c>
      <c r="O217">
        <v>1906.664</v>
      </c>
      <c r="P217">
        <v>0</v>
      </c>
      <c r="Q217">
        <v>632.45439999999996</v>
      </c>
      <c r="R217">
        <v>259.25979999999998</v>
      </c>
      <c r="S217">
        <v>0</v>
      </c>
      <c r="T217">
        <v>0</v>
      </c>
      <c r="U217">
        <v>2021</v>
      </c>
      <c r="V217">
        <v>0.18547963507773299</v>
      </c>
      <c r="W217">
        <v>0</v>
      </c>
      <c r="X217">
        <v>0</v>
      </c>
      <c r="Y217">
        <v>0</v>
      </c>
      <c r="Z217">
        <v>0</v>
      </c>
      <c r="AA217">
        <v>3.9878882149999999</v>
      </c>
      <c r="AB217">
        <v>0.22654269616243899</v>
      </c>
      <c r="AC217">
        <v>0</v>
      </c>
      <c r="AD217">
        <v>0</v>
      </c>
      <c r="AE217">
        <v>0</v>
      </c>
      <c r="AF217">
        <v>0</v>
      </c>
      <c r="AG217">
        <v>0</v>
      </c>
      <c r="AH217">
        <v>0</v>
      </c>
      <c r="AI217">
        <v>183.85</v>
      </c>
      <c r="AK217" s="106">
        <v>71224</v>
      </c>
    </row>
    <row r="218" spans="1:37" x14ac:dyDescent="0.25">
      <c r="A218" t="s">
        <v>415</v>
      </c>
      <c r="B218">
        <v>548</v>
      </c>
      <c r="C218">
        <v>1085.0629804965099</v>
      </c>
      <c r="D218">
        <v>2018</v>
      </c>
      <c r="E218">
        <v>10139.034600000001</v>
      </c>
      <c r="F218">
        <v>888.22640000000001</v>
      </c>
      <c r="G218">
        <v>0</v>
      </c>
      <c r="H218">
        <v>1999.672</v>
      </c>
      <c r="I218">
        <v>3907.4985999999999</v>
      </c>
      <c r="J218">
        <v>391.7962</v>
      </c>
      <c r="K218">
        <v>0</v>
      </c>
      <c r="L218">
        <v>2951.8413999999998</v>
      </c>
      <c r="N218">
        <v>0</v>
      </c>
      <c r="O218">
        <v>4482.9856</v>
      </c>
      <c r="P218">
        <v>1532.3068000000001</v>
      </c>
      <c r="Q218">
        <v>3357.5888</v>
      </c>
      <c r="R218">
        <v>748.71439999999996</v>
      </c>
      <c r="S218">
        <v>17.439</v>
      </c>
      <c r="T218">
        <v>0</v>
      </c>
      <c r="U218">
        <v>2021</v>
      </c>
      <c r="V218">
        <v>16.857892675279398</v>
      </c>
      <c r="W218">
        <v>0</v>
      </c>
      <c r="X218">
        <v>0</v>
      </c>
      <c r="Y218">
        <v>0</v>
      </c>
      <c r="Z218">
        <v>0</v>
      </c>
      <c r="AA218">
        <v>19.939441080000002</v>
      </c>
      <c r="AB218">
        <v>4.6864767308297504</v>
      </c>
      <c r="AC218">
        <v>20786.491999999998</v>
      </c>
      <c r="AD218">
        <v>0</v>
      </c>
      <c r="AE218">
        <v>0</v>
      </c>
      <c r="AF218">
        <v>0</v>
      </c>
      <c r="AG218">
        <v>0</v>
      </c>
      <c r="AH218">
        <v>0</v>
      </c>
      <c r="AI218">
        <v>544.11</v>
      </c>
      <c r="AK218" s="106">
        <v>71225</v>
      </c>
    </row>
    <row r="219" spans="1:37" x14ac:dyDescent="0.25">
      <c r="A219" t="s">
        <v>416</v>
      </c>
      <c r="B219">
        <v>28</v>
      </c>
      <c r="C219">
        <v>264.89389449912801</v>
      </c>
      <c r="D219">
        <v>2018</v>
      </c>
      <c r="E219">
        <v>1023.088</v>
      </c>
      <c r="F219">
        <v>0</v>
      </c>
      <c r="G219">
        <v>0</v>
      </c>
      <c r="H219">
        <v>0</v>
      </c>
      <c r="I219">
        <v>473.1782</v>
      </c>
      <c r="J219">
        <v>152.3006</v>
      </c>
      <c r="K219">
        <v>0</v>
      </c>
      <c r="L219">
        <v>397.60919999999999</v>
      </c>
      <c r="N219">
        <v>0</v>
      </c>
      <c r="O219">
        <v>611.52760000000001</v>
      </c>
      <c r="P219">
        <v>0</v>
      </c>
      <c r="Q219">
        <v>202.29239999999999</v>
      </c>
      <c r="R219">
        <v>184.85339999999999</v>
      </c>
      <c r="S219">
        <v>24.4146</v>
      </c>
      <c r="T219">
        <v>0</v>
      </c>
      <c r="U219">
        <v>2021</v>
      </c>
      <c r="V219">
        <v>0.13083180923066001</v>
      </c>
      <c r="W219">
        <v>0</v>
      </c>
      <c r="X219">
        <v>0</v>
      </c>
      <c r="Y219">
        <v>0</v>
      </c>
      <c r="Z219">
        <v>0</v>
      </c>
      <c r="AA219">
        <v>3.9878882149999999</v>
      </c>
      <c r="AB219">
        <v>1.97183619745314</v>
      </c>
      <c r="AC219">
        <v>0</v>
      </c>
      <c r="AD219">
        <v>0</v>
      </c>
      <c r="AE219">
        <v>0</v>
      </c>
      <c r="AF219">
        <v>0</v>
      </c>
      <c r="AG219">
        <v>0</v>
      </c>
      <c r="AH219">
        <v>0</v>
      </c>
      <c r="AI219">
        <v>130.85</v>
      </c>
      <c r="AK219" s="106">
        <v>71226</v>
      </c>
    </row>
    <row r="220" spans="1:37" x14ac:dyDescent="0.25">
      <c r="A220" t="s">
        <v>417</v>
      </c>
      <c r="B220">
        <v>502</v>
      </c>
      <c r="C220">
        <v>4600.68046448525</v>
      </c>
      <c r="D220">
        <v>2018</v>
      </c>
      <c r="E220">
        <v>19750.248800000001</v>
      </c>
      <c r="F220">
        <v>125.5608</v>
      </c>
      <c r="G220">
        <v>0</v>
      </c>
      <c r="H220">
        <v>410.39780000000002</v>
      </c>
      <c r="I220">
        <v>4738.7575999999999</v>
      </c>
      <c r="J220">
        <v>3793.5637999999999</v>
      </c>
      <c r="K220">
        <v>0</v>
      </c>
      <c r="L220">
        <v>10681.968800000001</v>
      </c>
      <c r="N220">
        <v>0</v>
      </c>
      <c r="O220">
        <v>15740.4414</v>
      </c>
      <c r="P220">
        <v>0</v>
      </c>
      <c r="Q220">
        <v>2200.8018000000002</v>
      </c>
      <c r="R220">
        <v>1677.6318000000001</v>
      </c>
      <c r="S220">
        <v>131.37379999999999</v>
      </c>
      <c r="T220">
        <v>0</v>
      </c>
      <c r="U220">
        <v>2021</v>
      </c>
      <c r="V220">
        <v>1.27361654112256</v>
      </c>
      <c r="W220">
        <v>0</v>
      </c>
      <c r="X220">
        <v>0</v>
      </c>
      <c r="Y220">
        <v>0</v>
      </c>
      <c r="Z220">
        <v>0</v>
      </c>
      <c r="AA220">
        <v>353.25899390000001</v>
      </c>
      <c r="AB220">
        <v>10.6281779120101</v>
      </c>
      <c r="AC220">
        <v>0</v>
      </c>
      <c r="AD220">
        <v>0</v>
      </c>
      <c r="AE220">
        <v>0</v>
      </c>
      <c r="AF220">
        <v>0</v>
      </c>
      <c r="AG220">
        <v>0</v>
      </c>
      <c r="AH220">
        <v>0</v>
      </c>
      <c r="AI220">
        <v>1203.33</v>
      </c>
      <c r="AK220" s="106">
        <v>71227</v>
      </c>
    </row>
    <row r="221" spans="1:37" x14ac:dyDescent="0.25">
      <c r="A221" t="s">
        <v>418</v>
      </c>
      <c r="B221">
        <v>215</v>
      </c>
      <c r="C221">
        <v>645.75039449797703</v>
      </c>
      <c r="D221">
        <v>2018</v>
      </c>
      <c r="E221">
        <v>2629.8011999999999</v>
      </c>
      <c r="F221">
        <v>58.13</v>
      </c>
      <c r="G221">
        <v>0</v>
      </c>
      <c r="H221">
        <v>22.089400000000001</v>
      </c>
      <c r="I221">
        <v>1331.1769999999999</v>
      </c>
      <c r="J221">
        <v>99.983599999999996</v>
      </c>
      <c r="K221">
        <v>0</v>
      </c>
      <c r="L221">
        <v>1118.4212</v>
      </c>
      <c r="N221">
        <v>0</v>
      </c>
      <c r="O221">
        <v>1500.9166</v>
      </c>
      <c r="P221">
        <v>0</v>
      </c>
      <c r="Q221">
        <v>754.52739999999994</v>
      </c>
      <c r="R221">
        <v>374.35719999999998</v>
      </c>
      <c r="S221">
        <v>0</v>
      </c>
      <c r="T221">
        <v>0</v>
      </c>
      <c r="U221">
        <v>2021</v>
      </c>
      <c r="V221">
        <v>0.28247041142037099</v>
      </c>
      <c r="W221">
        <v>0</v>
      </c>
      <c r="X221">
        <v>0</v>
      </c>
      <c r="Y221">
        <v>0</v>
      </c>
      <c r="Z221">
        <v>0</v>
      </c>
      <c r="AA221">
        <v>23.927329289999999</v>
      </c>
      <c r="AB221">
        <v>4.80373741874992</v>
      </c>
      <c r="AC221">
        <v>0</v>
      </c>
      <c r="AD221">
        <v>0</v>
      </c>
      <c r="AE221">
        <v>0</v>
      </c>
      <c r="AF221">
        <v>0</v>
      </c>
      <c r="AG221">
        <v>0</v>
      </c>
      <c r="AH221">
        <v>0</v>
      </c>
      <c r="AI221">
        <v>268.33</v>
      </c>
      <c r="AK221" s="106">
        <v>71228</v>
      </c>
    </row>
    <row r="222" spans="1:37" x14ac:dyDescent="0.25">
      <c r="A222" t="s">
        <v>419</v>
      </c>
      <c r="B222">
        <v>228</v>
      </c>
      <c r="C222">
        <v>2031.69737549359</v>
      </c>
      <c r="D222">
        <v>2018</v>
      </c>
      <c r="E222">
        <v>4892.2208000000001</v>
      </c>
      <c r="F222">
        <v>88.357600000000005</v>
      </c>
      <c r="G222">
        <v>0</v>
      </c>
      <c r="H222">
        <v>37.203200000000002</v>
      </c>
      <c r="I222">
        <v>1810.1682000000001</v>
      </c>
      <c r="J222">
        <v>1084.7058</v>
      </c>
      <c r="K222">
        <v>0</v>
      </c>
      <c r="L222">
        <v>1871.7860000000001</v>
      </c>
      <c r="N222">
        <v>0</v>
      </c>
      <c r="O222">
        <v>3358.7514000000001</v>
      </c>
      <c r="P222">
        <v>0</v>
      </c>
      <c r="Q222">
        <v>854.51099999999997</v>
      </c>
      <c r="R222">
        <v>639.42999999999995</v>
      </c>
      <c r="S222">
        <v>39.528399999999998</v>
      </c>
      <c r="T222">
        <v>0</v>
      </c>
      <c r="U222">
        <v>2021</v>
      </c>
      <c r="V222">
        <v>0.45442760364599299</v>
      </c>
      <c r="W222">
        <v>0</v>
      </c>
      <c r="X222">
        <v>0</v>
      </c>
      <c r="Y222">
        <v>0</v>
      </c>
      <c r="Z222">
        <v>0</v>
      </c>
      <c r="AA222">
        <v>3.9878882149999999</v>
      </c>
      <c r="AB222">
        <v>4.6090044652142002</v>
      </c>
      <c r="AC222">
        <v>0</v>
      </c>
      <c r="AD222">
        <v>0</v>
      </c>
      <c r="AE222">
        <v>0</v>
      </c>
      <c r="AF222">
        <v>0</v>
      </c>
      <c r="AG222">
        <v>0</v>
      </c>
      <c r="AH222">
        <v>0</v>
      </c>
      <c r="AI222">
        <v>452.18</v>
      </c>
      <c r="AK222" s="106">
        <v>71229</v>
      </c>
    </row>
    <row r="223" spans="1:37" x14ac:dyDescent="0.25">
      <c r="A223" t="s">
        <v>420</v>
      </c>
      <c r="B223">
        <v>6685</v>
      </c>
      <c r="C223">
        <v>2860.4403979908402</v>
      </c>
      <c r="D223">
        <v>2018</v>
      </c>
      <c r="E223">
        <v>591242.55519999994</v>
      </c>
      <c r="F223">
        <v>478895.86680000002</v>
      </c>
      <c r="G223">
        <v>0</v>
      </c>
      <c r="H223">
        <v>27411.782800000001</v>
      </c>
      <c r="I223">
        <v>57468.480600000003</v>
      </c>
      <c r="J223">
        <v>1173.0634</v>
      </c>
      <c r="K223">
        <v>0</v>
      </c>
      <c r="L223">
        <v>26293.3616</v>
      </c>
      <c r="N223">
        <v>0</v>
      </c>
      <c r="O223">
        <v>40677.048799999997</v>
      </c>
      <c r="P223">
        <v>329802.88020000001</v>
      </c>
      <c r="Q223">
        <v>214379.9522</v>
      </c>
      <c r="R223">
        <v>6301.2920000000004</v>
      </c>
      <c r="S223">
        <v>81.382000000000005</v>
      </c>
      <c r="T223">
        <v>0</v>
      </c>
      <c r="U223">
        <v>2021</v>
      </c>
      <c r="V223">
        <v>4.7353632576823301</v>
      </c>
      <c r="W223">
        <v>0</v>
      </c>
      <c r="X223">
        <v>0</v>
      </c>
      <c r="Y223">
        <v>0</v>
      </c>
      <c r="Z223">
        <v>0</v>
      </c>
      <c r="AA223">
        <v>285.01400000000001</v>
      </c>
      <c r="AB223">
        <v>77.949959284718503</v>
      </c>
      <c r="AC223">
        <v>0</v>
      </c>
      <c r="AD223">
        <v>0</v>
      </c>
      <c r="AE223">
        <v>0</v>
      </c>
      <c r="AF223">
        <v>0</v>
      </c>
      <c r="AG223">
        <v>0</v>
      </c>
      <c r="AH223">
        <v>0</v>
      </c>
      <c r="AI223">
        <v>4469.62</v>
      </c>
      <c r="AK223" s="106">
        <v>71230</v>
      </c>
    </row>
    <row r="224" spans="1:37" x14ac:dyDescent="0.25">
      <c r="A224" t="s">
        <v>421</v>
      </c>
      <c r="B224">
        <v>619</v>
      </c>
      <c r="C224">
        <v>2761.07488049116</v>
      </c>
      <c r="D224">
        <v>2018</v>
      </c>
      <c r="E224">
        <v>13912.834199999999</v>
      </c>
      <c r="F224">
        <v>267.39800000000002</v>
      </c>
      <c r="G224">
        <v>0</v>
      </c>
      <c r="H224">
        <v>2324.0374000000002</v>
      </c>
      <c r="I224">
        <v>4153.9697999999999</v>
      </c>
      <c r="J224">
        <v>1876.4364</v>
      </c>
      <c r="K224">
        <v>0</v>
      </c>
      <c r="L224">
        <v>5290.9925999999996</v>
      </c>
      <c r="N224">
        <v>0</v>
      </c>
      <c r="O224">
        <v>10115.7826</v>
      </c>
      <c r="P224">
        <v>0</v>
      </c>
      <c r="Q224">
        <v>2706.5328</v>
      </c>
      <c r="R224">
        <v>1053.3155999999999</v>
      </c>
      <c r="S224">
        <v>38.3658</v>
      </c>
      <c r="T224">
        <v>0</v>
      </c>
      <c r="U224">
        <v>2021</v>
      </c>
      <c r="V224">
        <v>1.4629349724796601</v>
      </c>
      <c r="W224">
        <v>0</v>
      </c>
      <c r="X224">
        <v>0</v>
      </c>
      <c r="Y224">
        <v>0</v>
      </c>
      <c r="Z224">
        <v>0</v>
      </c>
      <c r="AA224">
        <v>981.77321749999999</v>
      </c>
      <c r="AB224">
        <v>22.556153115444999</v>
      </c>
      <c r="AC224">
        <v>0</v>
      </c>
      <c r="AD224">
        <v>0</v>
      </c>
      <c r="AE224">
        <v>0</v>
      </c>
      <c r="AF224">
        <v>0</v>
      </c>
      <c r="AG224">
        <v>839.70225000000005</v>
      </c>
      <c r="AH224">
        <v>0</v>
      </c>
      <c r="AI224">
        <v>743.69</v>
      </c>
      <c r="AK224" s="106">
        <v>71231</v>
      </c>
    </row>
    <row r="225" spans="1:37" x14ac:dyDescent="0.25">
      <c r="A225" t="s">
        <v>422</v>
      </c>
      <c r="B225">
        <v>204</v>
      </c>
      <c r="C225">
        <v>1359.95876899568</v>
      </c>
      <c r="D225">
        <v>2018</v>
      </c>
      <c r="E225">
        <v>19254.981199999998</v>
      </c>
      <c r="F225">
        <v>4888.7330000000002</v>
      </c>
      <c r="G225">
        <v>0</v>
      </c>
      <c r="H225">
        <v>201.12979999999999</v>
      </c>
      <c r="I225">
        <v>1428.8353999999999</v>
      </c>
      <c r="J225">
        <v>1250.9576</v>
      </c>
      <c r="K225">
        <v>232.52</v>
      </c>
      <c r="L225">
        <v>11252.805399999999</v>
      </c>
      <c r="N225">
        <v>0</v>
      </c>
      <c r="O225">
        <v>16045.042600000001</v>
      </c>
      <c r="P225">
        <v>0</v>
      </c>
      <c r="Q225">
        <v>2623.9881999999998</v>
      </c>
      <c r="R225">
        <v>496.43020000000001</v>
      </c>
      <c r="S225">
        <v>89.520200000000003</v>
      </c>
      <c r="T225">
        <v>0</v>
      </c>
      <c r="U225">
        <v>2021</v>
      </c>
      <c r="V225">
        <v>0.35423109428386301</v>
      </c>
      <c r="W225">
        <v>0</v>
      </c>
      <c r="X225">
        <v>0</v>
      </c>
      <c r="Y225">
        <v>0</v>
      </c>
      <c r="Z225">
        <v>0</v>
      </c>
      <c r="AA225">
        <v>114.35477640000001</v>
      </c>
      <c r="AB225">
        <v>4.29661829029342</v>
      </c>
      <c r="AC225">
        <v>0</v>
      </c>
      <c r="AD225">
        <v>0</v>
      </c>
      <c r="AE225">
        <v>0</v>
      </c>
      <c r="AF225">
        <v>0</v>
      </c>
      <c r="AG225">
        <v>0</v>
      </c>
      <c r="AH225">
        <v>0</v>
      </c>
      <c r="AI225">
        <v>351.14</v>
      </c>
      <c r="AK225" s="106">
        <v>71232</v>
      </c>
    </row>
    <row r="226" spans="1:37" x14ac:dyDescent="0.25">
      <c r="A226" t="s">
        <v>423</v>
      </c>
      <c r="B226">
        <v>304</v>
      </c>
      <c r="C226">
        <v>1652.61839099486</v>
      </c>
      <c r="D226">
        <v>2018</v>
      </c>
      <c r="E226">
        <v>9387.9950000000008</v>
      </c>
      <c r="F226">
        <v>102.30880000000001</v>
      </c>
      <c r="G226">
        <v>0</v>
      </c>
      <c r="H226">
        <v>303.43860000000001</v>
      </c>
      <c r="I226">
        <v>2304.2732000000001</v>
      </c>
      <c r="J226">
        <v>2055.4767999999999</v>
      </c>
      <c r="K226">
        <v>0</v>
      </c>
      <c r="L226">
        <v>4622.4975999999997</v>
      </c>
      <c r="N226">
        <v>0</v>
      </c>
      <c r="O226">
        <v>7367.3962000000001</v>
      </c>
      <c r="P226">
        <v>0</v>
      </c>
      <c r="Q226">
        <v>1152.1366</v>
      </c>
      <c r="R226">
        <v>680.12099999999998</v>
      </c>
      <c r="S226">
        <v>188.34119999999999</v>
      </c>
      <c r="T226">
        <v>0</v>
      </c>
      <c r="U226">
        <v>2021</v>
      </c>
      <c r="V226">
        <v>0.48255167919036301</v>
      </c>
      <c r="W226">
        <v>0</v>
      </c>
      <c r="X226">
        <v>0</v>
      </c>
      <c r="Y226">
        <v>0</v>
      </c>
      <c r="Z226">
        <v>0</v>
      </c>
      <c r="AA226">
        <v>7.9757764309999999</v>
      </c>
      <c r="AB226">
        <v>4.6639942157120604</v>
      </c>
      <c r="AC226">
        <v>0</v>
      </c>
      <c r="AD226">
        <v>0</v>
      </c>
      <c r="AE226">
        <v>0</v>
      </c>
      <c r="AF226">
        <v>0</v>
      </c>
      <c r="AG226">
        <v>0</v>
      </c>
      <c r="AH226">
        <v>0</v>
      </c>
      <c r="AI226">
        <v>485.31</v>
      </c>
      <c r="AK226" s="106">
        <v>71233</v>
      </c>
    </row>
    <row r="227" spans="1:37" x14ac:dyDescent="0.25">
      <c r="A227" t="s">
        <v>424</v>
      </c>
      <c r="B227">
        <v>347</v>
      </c>
      <c r="C227">
        <v>1227.0768959960001</v>
      </c>
      <c r="D227">
        <v>2018</v>
      </c>
      <c r="E227">
        <v>6302.4546</v>
      </c>
      <c r="F227">
        <v>110.447</v>
      </c>
      <c r="G227">
        <v>0</v>
      </c>
      <c r="H227">
        <v>287.16219999999998</v>
      </c>
      <c r="I227">
        <v>2763.5001999999999</v>
      </c>
      <c r="J227">
        <v>1204.4536000000001</v>
      </c>
      <c r="K227">
        <v>0</v>
      </c>
      <c r="L227">
        <v>1936.8915999999999</v>
      </c>
      <c r="N227">
        <v>0</v>
      </c>
      <c r="O227">
        <v>3916.7993999999999</v>
      </c>
      <c r="P227">
        <v>0</v>
      </c>
      <c r="Q227">
        <v>1370.7054000000001</v>
      </c>
      <c r="R227">
        <v>763.82820000000004</v>
      </c>
      <c r="S227">
        <v>251.1216</v>
      </c>
      <c r="T227">
        <v>0</v>
      </c>
      <c r="U227">
        <v>2021</v>
      </c>
      <c r="V227">
        <v>0.54421068009779605</v>
      </c>
      <c r="W227">
        <v>0</v>
      </c>
      <c r="X227">
        <v>0</v>
      </c>
      <c r="Y227">
        <v>0</v>
      </c>
      <c r="Z227">
        <v>0</v>
      </c>
      <c r="AA227">
        <v>23.927329289999999</v>
      </c>
      <c r="AB227">
        <v>3.5476210870835501</v>
      </c>
      <c r="AC227">
        <v>0</v>
      </c>
      <c r="AD227">
        <v>0</v>
      </c>
      <c r="AE227">
        <v>0</v>
      </c>
      <c r="AF227">
        <v>0</v>
      </c>
      <c r="AG227">
        <v>0</v>
      </c>
      <c r="AH227">
        <v>0</v>
      </c>
      <c r="AI227">
        <v>544.11</v>
      </c>
      <c r="AK227" s="106">
        <v>71234</v>
      </c>
    </row>
    <row r="228" spans="1:37" x14ac:dyDescent="0.25">
      <c r="A228" t="s">
        <v>425</v>
      </c>
      <c r="B228">
        <v>1935</v>
      </c>
      <c r="C228">
        <v>923.04488849699601</v>
      </c>
      <c r="D228">
        <v>2018</v>
      </c>
      <c r="E228">
        <v>33373.595600000001</v>
      </c>
      <c r="F228">
        <v>1184.6894</v>
      </c>
      <c r="G228">
        <v>0</v>
      </c>
      <c r="H228">
        <v>4894.5460000000003</v>
      </c>
      <c r="I228">
        <v>15673.0106</v>
      </c>
      <c r="J228">
        <v>1187.0146</v>
      </c>
      <c r="K228">
        <v>0</v>
      </c>
      <c r="L228">
        <v>10434.334999999999</v>
      </c>
      <c r="N228">
        <v>0</v>
      </c>
      <c r="O228">
        <v>13674.501200000001</v>
      </c>
      <c r="P228">
        <v>8332.3541999999998</v>
      </c>
      <c r="Q228">
        <v>8756.7031999999999</v>
      </c>
      <c r="R228">
        <v>2491.4517999999998</v>
      </c>
      <c r="S228">
        <v>117.4226</v>
      </c>
      <c r="T228">
        <v>0</v>
      </c>
      <c r="U228">
        <v>2021</v>
      </c>
      <c r="V228">
        <v>1.83099240156683</v>
      </c>
      <c r="W228">
        <v>0</v>
      </c>
      <c r="X228">
        <v>0</v>
      </c>
      <c r="Y228">
        <v>0</v>
      </c>
      <c r="Z228">
        <v>0</v>
      </c>
      <c r="AA228">
        <v>77.602000000000004</v>
      </c>
      <c r="AB228">
        <v>23.0088490186351</v>
      </c>
      <c r="AC228">
        <v>0</v>
      </c>
      <c r="AD228">
        <v>0</v>
      </c>
      <c r="AE228">
        <v>0</v>
      </c>
      <c r="AF228">
        <v>0</v>
      </c>
      <c r="AG228">
        <v>0</v>
      </c>
      <c r="AH228">
        <v>0</v>
      </c>
      <c r="AI228">
        <v>1784.7</v>
      </c>
      <c r="AK228" s="106">
        <v>71235</v>
      </c>
    </row>
    <row r="229" spans="1:37" x14ac:dyDescent="0.25">
      <c r="A229" t="s">
        <v>426</v>
      </c>
      <c r="B229">
        <v>877</v>
      </c>
      <c r="C229">
        <v>1470.85646149538</v>
      </c>
      <c r="D229">
        <v>2018</v>
      </c>
      <c r="E229">
        <v>17893.5766</v>
      </c>
      <c r="F229">
        <v>2909.9877999999999</v>
      </c>
      <c r="G229">
        <v>0</v>
      </c>
      <c r="H229">
        <v>1636.9408000000001</v>
      </c>
      <c r="I229">
        <v>8098.6715999999997</v>
      </c>
      <c r="J229">
        <v>1133.5350000000001</v>
      </c>
      <c r="K229">
        <v>0</v>
      </c>
      <c r="L229">
        <v>4114.4413999999997</v>
      </c>
      <c r="N229">
        <v>0</v>
      </c>
      <c r="O229">
        <v>7910.3303999999998</v>
      </c>
      <c r="P229">
        <v>3964.4659999999999</v>
      </c>
      <c r="Q229">
        <v>4686.4405999999999</v>
      </c>
      <c r="R229">
        <v>1292.8112000000001</v>
      </c>
      <c r="S229">
        <v>39.528399999999998</v>
      </c>
      <c r="T229">
        <v>0</v>
      </c>
      <c r="U229">
        <v>2021</v>
      </c>
      <c r="V229">
        <v>1.00104459129345</v>
      </c>
      <c r="W229">
        <v>0</v>
      </c>
      <c r="X229">
        <v>0</v>
      </c>
      <c r="Y229">
        <v>0</v>
      </c>
      <c r="Z229">
        <v>0</v>
      </c>
      <c r="AA229">
        <v>50.222000000000001</v>
      </c>
      <c r="AB229">
        <v>52.784584983530401</v>
      </c>
      <c r="AC229">
        <v>0</v>
      </c>
      <c r="AD229">
        <v>0</v>
      </c>
      <c r="AE229">
        <v>0</v>
      </c>
      <c r="AF229">
        <v>0</v>
      </c>
      <c r="AG229">
        <v>0</v>
      </c>
      <c r="AH229">
        <v>0</v>
      </c>
      <c r="AI229">
        <v>919.27</v>
      </c>
      <c r="AK229" s="106">
        <v>71236</v>
      </c>
    </row>
    <row r="230" spans="1:37" x14ac:dyDescent="0.25">
      <c r="A230" t="s">
        <v>427</v>
      </c>
      <c r="B230">
        <v>529</v>
      </c>
      <c r="C230">
        <v>2171.7486119931</v>
      </c>
      <c r="D230">
        <v>2018</v>
      </c>
      <c r="E230">
        <v>12210.7878</v>
      </c>
      <c r="F230">
        <v>172.06479999999999</v>
      </c>
      <c r="G230">
        <v>0</v>
      </c>
      <c r="H230">
        <v>469.69040000000001</v>
      </c>
      <c r="I230">
        <v>3940.0513999999998</v>
      </c>
      <c r="J230">
        <v>518.51959999999997</v>
      </c>
      <c r="K230">
        <v>3365.7269999999999</v>
      </c>
      <c r="L230">
        <v>3744.7345999999998</v>
      </c>
      <c r="N230">
        <v>0</v>
      </c>
      <c r="O230">
        <v>5381.6754000000001</v>
      </c>
      <c r="P230">
        <v>0</v>
      </c>
      <c r="Q230">
        <v>5185.1959999999999</v>
      </c>
      <c r="R230">
        <v>1619.5018</v>
      </c>
      <c r="S230">
        <v>24.4146</v>
      </c>
      <c r="T230">
        <v>0</v>
      </c>
      <c r="U230">
        <v>2021</v>
      </c>
      <c r="V230">
        <v>1.14790132739123</v>
      </c>
      <c r="W230">
        <v>0</v>
      </c>
      <c r="X230">
        <v>0</v>
      </c>
      <c r="Y230">
        <v>0</v>
      </c>
      <c r="Z230">
        <v>0</v>
      </c>
      <c r="AA230">
        <v>27.915217510000002</v>
      </c>
      <c r="AB230">
        <v>1.35405623867042</v>
      </c>
      <c r="AC230">
        <v>0</v>
      </c>
      <c r="AD230">
        <v>0</v>
      </c>
      <c r="AE230">
        <v>0</v>
      </c>
      <c r="AF230">
        <v>0</v>
      </c>
      <c r="AG230">
        <v>0</v>
      </c>
      <c r="AH230">
        <v>0</v>
      </c>
      <c r="AI230">
        <v>1167.72</v>
      </c>
      <c r="AK230" s="106">
        <v>71237</v>
      </c>
    </row>
    <row r="231" spans="1:37" x14ac:dyDescent="0.25">
      <c r="A231" t="s">
        <v>428</v>
      </c>
      <c r="B231">
        <v>990</v>
      </c>
      <c r="C231">
        <v>2143.34001799317</v>
      </c>
      <c r="D231">
        <v>2018</v>
      </c>
      <c r="E231">
        <v>23586.828799999999</v>
      </c>
      <c r="F231">
        <v>482.47899999999998</v>
      </c>
      <c r="G231">
        <v>0</v>
      </c>
      <c r="H231">
        <v>1826.4446</v>
      </c>
      <c r="I231">
        <v>7942.8832000000002</v>
      </c>
      <c r="J231">
        <v>1618.3391999999999</v>
      </c>
      <c r="K231">
        <v>0</v>
      </c>
      <c r="L231">
        <v>11716.6828</v>
      </c>
      <c r="N231">
        <v>0</v>
      </c>
      <c r="O231">
        <v>16968.147000000001</v>
      </c>
      <c r="P231">
        <v>0</v>
      </c>
      <c r="Q231">
        <v>4328.3598000000002</v>
      </c>
      <c r="R231">
        <v>2247.3058000000001</v>
      </c>
      <c r="S231">
        <v>43.016199999999998</v>
      </c>
      <c r="T231">
        <v>0</v>
      </c>
      <c r="U231">
        <v>2021</v>
      </c>
      <c r="V231">
        <v>1.61830549207966</v>
      </c>
      <c r="W231">
        <v>0</v>
      </c>
      <c r="X231">
        <v>0</v>
      </c>
      <c r="Y231">
        <v>0</v>
      </c>
      <c r="Z231">
        <v>0</v>
      </c>
      <c r="AA231">
        <v>25.26</v>
      </c>
      <c r="AB231">
        <v>18.059629982436199</v>
      </c>
      <c r="AC231">
        <v>0</v>
      </c>
      <c r="AD231">
        <v>0</v>
      </c>
      <c r="AE231">
        <v>0</v>
      </c>
      <c r="AF231">
        <v>0</v>
      </c>
      <c r="AG231">
        <v>0</v>
      </c>
      <c r="AH231">
        <v>0</v>
      </c>
      <c r="AI231">
        <v>1609.96</v>
      </c>
      <c r="AK231" s="106">
        <v>71238</v>
      </c>
    </row>
    <row r="232" spans="1:37" x14ac:dyDescent="0.25">
      <c r="A232" t="s">
        <v>429</v>
      </c>
      <c r="B232">
        <v>688</v>
      </c>
      <c r="C232">
        <v>7108.0130179771404</v>
      </c>
      <c r="D232">
        <v>2018</v>
      </c>
      <c r="E232">
        <v>25934.118200000001</v>
      </c>
      <c r="F232">
        <v>731.27539999999999</v>
      </c>
      <c r="G232">
        <v>0</v>
      </c>
      <c r="H232">
        <v>1799.7048</v>
      </c>
      <c r="I232">
        <v>5873.4552000000003</v>
      </c>
      <c r="J232">
        <v>6887.2424000000001</v>
      </c>
      <c r="K232">
        <v>0</v>
      </c>
      <c r="L232">
        <v>10642.440399999999</v>
      </c>
      <c r="N232">
        <v>0</v>
      </c>
      <c r="O232">
        <v>18308.624800000001</v>
      </c>
      <c r="P232">
        <v>2051.989</v>
      </c>
      <c r="Q232">
        <v>3370.3773999999999</v>
      </c>
      <c r="R232">
        <v>1839.2331999999999</v>
      </c>
      <c r="S232">
        <v>363.8938</v>
      </c>
      <c r="T232">
        <v>0</v>
      </c>
      <c r="U232">
        <v>2021</v>
      </c>
      <c r="V232">
        <v>1.3246459935364601</v>
      </c>
      <c r="W232">
        <v>0</v>
      </c>
      <c r="X232">
        <v>0</v>
      </c>
      <c r="Y232">
        <v>0</v>
      </c>
      <c r="Z232">
        <v>0</v>
      </c>
      <c r="AA232">
        <v>251.732</v>
      </c>
      <c r="AB232">
        <v>8.4064482277833097</v>
      </c>
      <c r="AC232">
        <v>0</v>
      </c>
      <c r="AD232">
        <v>0</v>
      </c>
      <c r="AE232">
        <v>0</v>
      </c>
      <c r="AF232">
        <v>0</v>
      </c>
      <c r="AG232">
        <v>0</v>
      </c>
      <c r="AH232">
        <v>0</v>
      </c>
      <c r="AI232">
        <v>1302.71</v>
      </c>
      <c r="AK232" s="106">
        <v>71239</v>
      </c>
    </row>
    <row r="233" spans="1:37" x14ac:dyDescent="0.25">
      <c r="A233" t="s">
        <v>430</v>
      </c>
      <c r="B233">
        <v>396</v>
      </c>
      <c r="C233">
        <v>1019.72566099682</v>
      </c>
      <c r="D233">
        <v>2018</v>
      </c>
      <c r="E233">
        <v>6045.52</v>
      </c>
      <c r="F233">
        <v>355.75560000000002</v>
      </c>
      <c r="G233">
        <v>0</v>
      </c>
      <c r="H233">
        <v>117.4226</v>
      </c>
      <c r="I233">
        <v>2465.8746000000001</v>
      </c>
      <c r="J233">
        <v>494.10500000000002</v>
      </c>
      <c r="K233">
        <v>0</v>
      </c>
      <c r="L233">
        <v>2612.3622</v>
      </c>
      <c r="N233">
        <v>0</v>
      </c>
      <c r="O233">
        <v>3840.0677999999998</v>
      </c>
      <c r="P233">
        <v>0</v>
      </c>
      <c r="Q233">
        <v>1283.5103999999999</v>
      </c>
      <c r="R233">
        <v>903.34019999999998</v>
      </c>
      <c r="S233">
        <v>17.439</v>
      </c>
      <c r="T233">
        <v>0</v>
      </c>
      <c r="U233">
        <v>2021</v>
      </c>
      <c r="V233">
        <v>0.80634135142477004</v>
      </c>
      <c r="W233">
        <v>0</v>
      </c>
      <c r="X233">
        <v>0</v>
      </c>
      <c r="Y233">
        <v>0</v>
      </c>
      <c r="Z233">
        <v>0</v>
      </c>
      <c r="AA233">
        <v>194.47300000000001</v>
      </c>
      <c r="AB233">
        <v>6.8793920694714998</v>
      </c>
      <c r="AC233">
        <v>0</v>
      </c>
      <c r="AD233">
        <v>0</v>
      </c>
      <c r="AE233">
        <v>0</v>
      </c>
      <c r="AF233">
        <v>0</v>
      </c>
      <c r="AG233">
        <v>0</v>
      </c>
      <c r="AH233">
        <v>0</v>
      </c>
      <c r="AI233">
        <v>639.35</v>
      </c>
      <c r="AK233" s="106">
        <v>71240</v>
      </c>
    </row>
    <row r="234" spans="1:37" x14ac:dyDescent="0.25">
      <c r="A234" t="s">
        <v>431</v>
      </c>
      <c r="B234">
        <v>485</v>
      </c>
      <c r="C234">
        <v>829.23114249745299</v>
      </c>
      <c r="D234">
        <v>2018</v>
      </c>
      <c r="E234">
        <v>8843.8981999999996</v>
      </c>
      <c r="F234">
        <v>0</v>
      </c>
      <c r="G234">
        <v>0</v>
      </c>
      <c r="H234">
        <v>292.97519999999997</v>
      </c>
      <c r="I234">
        <v>4824.79</v>
      </c>
      <c r="J234">
        <v>905.66539999999998</v>
      </c>
      <c r="K234">
        <v>0</v>
      </c>
      <c r="L234">
        <v>2820.4675999999999</v>
      </c>
      <c r="N234">
        <v>0</v>
      </c>
      <c r="O234">
        <v>4746.8958000000002</v>
      </c>
      <c r="P234">
        <v>1717.1602</v>
      </c>
      <c r="Q234">
        <v>1546.258</v>
      </c>
      <c r="R234">
        <v>823.12080000000003</v>
      </c>
      <c r="S234">
        <v>10.4634</v>
      </c>
      <c r="T234">
        <v>0</v>
      </c>
      <c r="U234">
        <v>2021</v>
      </c>
      <c r="V234">
        <v>0.59175940024819895</v>
      </c>
      <c r="W234">
        <v>0</v>
      </c>
      <c r="X234">
        <v>0</v>
      </c>
      <c r="Y234">
        <v>0</v>
      </c>
      <c r="Z234">
        <v>0</v>
      </c>
      <c r="AA234">
        <v>11.96366465</v>
      </c>
      <c r="AB234">
        <v>5.3235890594379098</v>
      </c>
      <c r="AC234">
        <v>0</v>
      </c>
      <c r="AD234">
        <v>0</v>
      </c>
      <c r="AE234">
        <v>0</v>
      </c>
      <c r="AF234">
        <v>0</v>
      </c>
      <c r="AG234">
        <v>0</v>
      </c>
      <c r="AH234">
        <v>0</v>
      </c>
      <c r="AI234">
        <v>596.28</v>
      </c>
      <c r="AK234" s="106">
        <v>71241</v>
      </c>
    </row>
    <row r="235" spans="1:37" x14ac:dyDescent="0.25">
      <c r="A235" t="s">
        <v>432</v>
      </c>
      <c r="B235">
        <v>515</v>
      </c>
      <c r="C235">
        <v>1515.25080749521</v>
      </c>
      <c r="D235">
        <v>2018</v>
      </c>
      <c r="E235">
        <v>10126.245999999999</v>
      </c>
      <c r="F235">
        <v>392.9588</v>
      </c>
      <c r="G235">
        <v>0</v>
      </c>
      <c r="H235">
        <v>1518.3556000000001</v>
      </c>
      <c r="I235">
        <v>3813.328</v>
      </c>
      <c r="J235">
        <v>841.72239999999999</v>
      </c>
      <c r="K235">
        <v>0</v>
      </c>
      <c r="L235">
        <v>3559.8811999999998</v>
      </c>
      <c r="N235">
        <v>0</v>
      </c>
      <c r="O235">
        <v>6251.3001999999997</v>
      </c>
      <c r="P235">
        <v>0</v>
      </c>
      <c r="Q235">
        <v>2772.8009999999999</v>
      </c>
      <c r="R235">
        <v>1056.8034</v>
      </c>
      <c r="S235">
        <v>44.178800000000003</v>
      </c>
      <c r="T235">
        <v>0</v>
      </c>
      <c r="U235">
        <v>2021</v>
      </c>
      <c r="V235">
        <v>1.8861421572373001</v>
      </c>
      <c r="W235">
        <v>0</v>
      </c>
      <c r="X235">
        <v>0</v>
      </c>
      <c r="Y235">
        <v>0</v>
      </c>
      <c r="Z235">
        <v>0</v>
      </c>
      <c r="AA235">
        <v>31.903105719999999</v>
      </c>
      <c r="AB235">
        <v>10.229131765294101</v>
      </c>
      <c r="AC235">
        <v>0</v>
      </c>
      <c r="AD235">
        <v>0</v>
      </c>
      <c r="AE235">
        <v>0</v>
      </c>
      <c r="AF235">
        <v>0</v>
      </c>
      <c r="AG235">
        <v>1113.3792900000001</v>
      </c>
      <c r="AH235">
        <v>0</v>
      </c>
      <c r="AI235">
        <v>751.15</v>
      </c>
      <c r="AK235" s="106">
        <v>71242</v>
      </c>
    </row>
    <row r="236" spans="1:37" x14ac:dyDescent="0.25">
      <c r="A236" t="s">
        <v>433</v>
      </c>
      <c r="B236">
        <v>368</v>
      </c>
      <c r="C236">
        <v>1132.63713849648</v>
      </c>
      <c r="D236">
        <v>2018</v>
      </c>
      <c r="E236">
        <v>8783.4429999999993</v>
      </c>
      <c r="F236">
        <v>120.9104</v>
      </c>
      <c r="G236">
        <v>0</v>
      </c>
      <c r="H236">
        <v>340.64179999999999</v>
      </c>
      <c r="I236">
        <v>2755.3620000000001</v>
      </c>
      <c r="J236">
        <v>410.39780000000002</v>
      </c>
      <c r="K236">
        <v>0</v>
      </c>
      <c r="L236">
        <v>5156.1310000000003</v>
      </c>
      <c r="N236">
        <v>0</v>
      </c>
      <c r="O236">
        <v>6053.6581999999999</v>
      </c>
      <c r="P236">
        <v>576.64959999999996</v>
      </c>
      <c r="Q236">
        <v>1243.982</v>
      </c>
      <c r="R236">
        <v>866.13699999999994</v>
      </c>
      <c r="S236">
        <v>41.8536</v>
      </c>
      <c r="T236">
        <v>0</v>
      </c>
      <c r="U236">
        <v>2021</v>
      </c>
      <c r="V236">
        <v>0.652393724568478</v>
      </c>
      <c r="W236">
        <v>0</v>
      </c>
      <c r="X236">
        <v>0</v>
      </c>
      <c r="Y236">
        <v>0</v>
      </c>
      <c r="Z236">
        <v>0</v>
      </c>
      <c r="AA236">
        <v>35.069000000000003</v>
      </c>
      <c r="AB236">
        <v>8.3514624158308699</v>
      </c>
      <c r="AC236">
        <v>0</v>
      </c>
      <c r="AD236">
        <v>0</v>
      </c>
      <c r="AE236">
        <v>0</v>
      </c>
      <c r="AF236">
        <v>0</v>
      </c>
      <c r="AG236">
        <v>0</v>
      </c>
      <c r="AH236">
        <v>0</v>
      </c>
      <c r="AI236">
        <v>612.02</v>
      </c>
      <c r="AK236" s="106">
        <v>71243</v>
      </c>
    </row>
    <row r="237" spans="1:37" x14ac:dyDescent="0.25">
      <c r="A237" t="s">
        <v>434</v>
      </c>
      <c r="B237">
        <v>444</v>
      </c>
      <c r="C237">
        <v>640.34971699801804</v>
      </c>
      <c r="D237">
        <v>2018</v>
      </c>
      <c r="E237">
        <v>8689.2723999999998</v>
      </c>
      <c r="F237">
        <v>0</v>
      </c>
      <c r="G237">
        <v>0</v>
      </c>
      <c r="H237">
        <v>296.46300000000002</v>
      </c>
      <c r="I237">
        <v>3705.2062000000001</v>
      </c>
      <c r="J237">
        <v>433.64980000000003</v>
      </c>
      <c r="K237">
        <v>0</v>
      </c>
      <c r="L237">
        <v>4253.9534000000003</v>
      </c>
      <c r="N237">
        <v>0</v>
      </c>
      <c r="O237">
        <v>5099.1635999999999</v>
      </c>
      <c r="P237">
        <v>1253.2828</v>
      </c>
      <c r="Q237">
        <v>1493.941</v>
      </c>
      <c r="R237">
        <v>814.98260000000005</v>
      </c>
      <c r="S237">
        <v>27.9024</v>
      </c>
      <c r="T237">
        <v>0</v>
      </c>
      <c r="U237">
        <v>2021</v>
      </c>
      <c r="V237">
        <v>0.59351313994118104</v>
      </c>
      <c r="W237">
        <v>0</v>
      </c>
      <c r="X237">
        <v>0</v>
      </c>
      <c r="Y237">
        <v>0</v>
      </c>
      <c r="Z237">
        <v>0</v>
      </c>
      <c r="AA237">
        <v>27.915217510000002</v>
      </c>
      <c r="AB237">
        <v>8.6997718697323592</v>
      </c>
      <c r="AC237">
        <v>0</v>
      </c>
      <c r="AD237">
        <v>0</v>
      </c>
      <c r="AE237">
        <v>0</v>
      </c>
      <c r="AF237">
        <v>0</v>
      </c>
      <c r="AG237">
        <v>0</v>
      </c>
      <c r="AH237">
        <v>0</v>
      </c>
      <c r="AI237">
        <v>578.05999999999995</v>
      </c>
      <c r="AK237" s="106">
        <v>71244</v>
      </c>
    </row>
    <row r="238" spans="1:37" x14ac:dyDescent="0.25">
      <c r="A238" t="s">
        <v>435</v>
      </c>
      <c r="B238">
        <v>325</v>
      </c>
      <c r="C238">
        <v>777.18143999762697</v>
      </c>
      <c r="D238">
        <v>2018</v>
      </c>
      <c r="E238">
        <v>51539.220600000001</v>
      </c>
      <c r="F238">
        <v>79.056799999999996</v>
      </c>
      <c r="G238">
        <v>0</v>
      </c>
      <c r="H238">
        <v>189.50380000000001</v>
      </c>
      <c r="I238">
        <v>2417.0454</v>
      </c>
      <c r="J238">
        <v>342.96699999999998</v>
      </c>
      <c r="K238">
        <v>0</v>
      </c>
      <c r="L238">
        <v>48510.647599999997</v>
      </c>
      <c r="N238">
        <v>0</v>
      </c>
      <c r="O238">
        <v>49584.89</v>
      </c>
      <c r="P238">
        <v>0</v>
      </c>
      <c r="Q238">
        <v>1303.2746</v>
      </c>
      <c r="R238">
        <v>619.66579999999999</v>
      </c>
      <c r="S238">
        <v>32.552799999999998</v>
      </c>
      <c r="T238">
        <v>0</v>
      </c>
      <c r="U238">
        <v>2021</v>
      </c>
      <c r="V238">
        <v>0.44359170602758602</v>
      </c>
      <c r="W238">
        <v>0</v>
      </c>
      <c r="X238">
        <v>0</v>
      </c>
      <c r="Y238">
        <v>0</v>
      </c>
      <c r="Z238">
        <v>0</v>
      </c>
      <c r="AA238">
        <v>15.95155286</v>
      </c>
      <c r="AB238">
        <v>3.2480280187393298</v>
      </c>
      <c r="AC238">
        <v>0</v>
      </c>
      <c r="AD238">
        <v>0</v>
      </c>
      <c r="AE238">
        <v>0</v>
      </c>
      <c r="AF238">
        <v>0</v>
      </c>
      <c r="AG238">
        <v>0</v>
      </c>
      <c r="AH238">
        <v>0</v>
      </c>
      <c r="AI238">
        <v>444.73</v>
      </c>
      <c r="AK238" s="106">
        <v>71245</v>
      </c>
    </row>
    <row r="239" spans="1:37" x14ac:dyDescent="0.25">
      <c r="A239" t="s">
        <v>436</v>
      </c>
      <c r="B239">
        <v>245</v>
      </c>
      <c r="C239">
        <v>1189.40852299621</v>
      </c>
      <c r="D239">
        <v>2018</v>
      </c>
      <c r="E239">
        <v>5774.6342000000004</v>
      </c>
      <c r="F239">
        <v>0</v>
      </c>
      <c r="G239">
        <v>0</v>
      </c>
      <c r="H239">
        <v>36.040599999999998</v>
      </c>
      <c r="I239">
        <v>2081.0540000000001</v>
      </c>
      <c r="J239">
        <v>1383.4939999999999</v>
      </c>
      <c r="K239">
        <v>0</v>
      </c>
      <c r="L239">
        <v>2274.0455999999999</v>
      </c>
      <c r="N239">
        <v>0</v>
      </c>
      <c r="O239">
        <v>3735.4337999999998</v>
      </c>
      <c r="P239">
        <v>0</v>
      </c>
      <c r="Q239">
        <v>1152.1366</v>
      </c>
      <c r="R239">
        <v>706.86080000000004</v>
      </c>
      <c r="S239">
        <v>180.203</v>
      </c>
      <c r="T239">
        <v>0</v>
      </c>
      <c r="U239">
        <v>2021</v>
      </c>
      <c r="V239">
        <v>0.51012007438089901</v>
      </c>
      <c r="W239">
        <v>0</v>
      </c>
      <c r="X239">
        <v>0</v>
      </c>
      <c r="Y239">
        <v>0</v>
      </c>
      <c r="Z239">
        <v>0</v>
      </c>
      <c r="AA239">
        <v>15.95155286</v>
      </c>
      <c r="AB239">
        <v>4.9240760511413599</v>
      </c>
      <c r="AC239">
        <v>0</v>
      </c>
      <c r="AD239">
        <v>0</v>
      </c>
      <c r="AE239">
        <v>0</v>
      </c>
      <c r="AF239">
        <v>0</v>
      </c>
      <c r="AG239">
        <v>0</v>
      </c>
      <c r="AH239">
        <v>0</v>
      </c>
      <c r="AI239">
        <v>501.04</v>
      </c>
      <c r="AK239" s="106">
        <v>71246</v>
      </c>
    </row>
    <row r="240" spans="1:37" x14ac:dyDescent="0.25">
      <c r="A240" t="s">
        <v>437</v>
      </c>
      <c r="B240">
        <v>367</v>
      </c>
      <c r="C240">
        <v>1669.4159839945701</v>
      </c>
      <c r="D240">
        <v>2018</v>
      </c>
      <c r="E240">
        <v>7666.1844000000001</v>
      </c>
      <c r="F240">
        <v>98.820999999999998</v>
      </c>
      <c r="G240">
        <v>0</v>
      </c>
      <c r="H240">
        <v>166.2518</v>
      </c>
      <c r="I240">
        <v>2378.6795999999999</v>
      </c>
      <c r="J240">
        <v>580.13739999999996</v>
      </c>
      <c r="K240">
        <v>0</v>
      </c>
      <c r="L240">
        <v>4442.2946000000002</v>
      </c>
      <c r="N240">
        <v>0</v>
      </c>
      <c r="O240">
        <v>5613.0328</v>
      </c>
      <c r="P240">
        <v>0</v>
      </c>
      <c r="Q240">
        <v>1240.4942000000001</v>
      </c>
      <c r="R240">
        <v>768.47860000000003</v>
      </c>
      <c r="S240">
        <v>44.178800000000003</v>
      </c>
      <c r="T240">
        <v>0</v>
      </c>
      <c r="U240">
        <v>2021</v>
      </c>
      <c r="V240">
        <v>0.64320832418346996</v>
      </c>
      <c r="W240">
        <v>0</v>
      </c>
      <c r="X240">
        <v>0</v>
      </c>
      <c r="Y240">
        <v>0</v>
      </c>
      <c r="Z240">
        <v>0</v>
      </c>
      <c r="AA240">
        <v>181.1982175</v>
      </c>
      <c r="AB240">
        <v>4.9447630471500501</v>
      </c>
      <c r="AC240">
        <v>0</v>
      </c>
      <c r="AD240">
        <v>0</v>
      </c>
      <c r="AE240">
        <v>0</v>
      </c>
      <c r="AF240">
        <v>0</v>
      </c>
      <c r="AG240">
        <v>293.28076800000002</v>
      </c>
      <c r="AH240">
        <v>0</v>
      </c>
      <c r="AI240">
        <v>544.92999999999995</v>
      </c>
      <c r="AK240" s="106">
        <v>71247</v>
      </c>
    </row>
    <row r="241" spans="1:37" x14ac:dyDescent="0.25">
      <c r="A241" t="s">
        <v>438</v>
      </c>
      <c r="B241">
        <v>701</v>
      </c>
      <c r="C241">
        <v>1048.1159794967</v>
      </c>
      <c r="D241">
        <v>2018</v>
      </c>
      <c r="E241">
        <v>23117.1384</v>
      </c>
      <c r="F241">
        <v>7362.7457999999997</v>
      </c>
      <c r="G241">
        <v>0</v>
      </c>
      <c r="H241">
        <v>590.60080000000005</v>
      </c>
      <c r="I241">
        <v>5871.13</v>
      </c>
      <c r="J241">
        <v>552.23500000000001</v>
      </c>
      <c r="K241">
        <v>0</v>
      </c>
      <c r="L241">
        <v>8740.4267999999993</v>
      </c>
      <c r="N241">
        <v>0</v>
      </c>
      <c r="O241">
        <v>10272.7336</v>
      </c>
      <c r="P241">
        <v>2741.4108000000001</v>
      </c>
      <c r="Q241">
        <v>8893.89</v>
      </c>
      <c r="R241">
        <v>1038.2018</v>
      </c>
      <c r="S241">
        <v>170.90219999999999</v>
      </c>
      <c r="T241">
        <v>0</v>
      </c>
      <c r="U241">
        <v>2021</v>
      </c>
      <c r="V241">
        <v>0.86462929464516003</v>
      </c>
      <c r="W241">
        <v>0</v>
      </c>
      <c r="X241">
        <v>0</v>
      </c>
      <c r="Y241">
        <v>0</v>
      </c>
      <c r="Z241">
        <v>0</v>
      </c>
      <c r="AA241">
        <v>137.94900000000001</v>
      </c>
      <c r="AB241">
        <v>9.6749828297551694</v>
      </c>
      <c r="AC241">
        <v>0</v>
      </c>
      <c r="AD241">
        <v>0</v>
      </c>
      <c r="AE241">
        <v>0</v>
      </c>
      <c r="AF241">
        <v>0</v>
      </c>
      <c r="AG241">
        <v>0</v>
      </c>
      <c r="AH241">
        <v>0</v>
      </c>
      <c r="AI241">
        <v>743.69</v>
      </c>
      <c r="AK241" s="106">
        <v>71248</v>
      </c>
    </row>
    <row r="242" spans="1:37" x14ac:dyDescent="0.25">
      <c r="A242" t="s">
        <v>439</v>
      </c>
      <c r="B242">
        <v>981</v>
      </c>
      <c r="C242">
        <v>1263.5109244959399</v>
      </c>
      <c r="D242">
        <v>2018</v>
      </c>
      <c r="E242">
        <v>63197.773399999998</v>
      </c>
      <c r="F242">
        <v>0</v>
      </c>
      <c r="G242">
        <v>0</v>
      </c>
      <c r="H242">
        <v>981.23440000000005</v>
      </c>
      <c r="I242">
        <v>9105.4832000000006</v>
      </c>
      <c r="J242">
        <v>824.28340000000003</v>
      </c>
      <c r="K242">
        <v>0</v>
      </c>
      <c r="L242">
        <v>52286.772400000002</v>
      </c>
      <c r="N242">
        <v>0</v>
      </c>
      <c r="O242">
        <v>53784.201200000003</v>
      </c>
      <c r="P242">
        <v>4266.7420000000002</v>
      </c>
      <c r="Q242">
        <v>3466.8732</v>
      </c>
      <c r="R242">
        <v>1538.1197999999999</v>
      </c>
      <c r="S242">
        <v>142.99979999999999</v>
      </c>
      <c r="T242">
        <v>0</v>
      </c>
      <c r="U242">
        <v>2021</v>
      </c>
      <c r="V242">
        <v>1.1172574328968601</v>
      </c>
      <c r="W242">
        <v>0</v>
      </c>
      <c r="X242">
        <v>0</v>
      </c>
      <c r="Y242">
        <v>0</v>
      </c>
      <c r="Z242">
        <v>0</v>
      </c>
      <c r="AA242">
        <v>37.058999999999997</v>
      </c>
      <c r="AB242">
        <v>11.597705919599299</v>
      </c>
      <c r="AC242">
        <v>0</v>
      </c>
      <c r="AD242">
        <v>0</v>
      </c>
      <c r="AE242">
        <v>0</v>
      </c>
      <c r="AF242">
        <v>0</v>
      </c>
      <c r="AG242">
        <v>0</v>
      </c>
      <c r="AH242">
        <v>0</v>
      </c>
      <c r="AI242">
        <v>1096.49</v>
      </c>
      <c r="AK242" s="106">
        <v>71249</v>
      </c>
    </row>
    <row r="243" spans="1:37" x14ac:dyDescent="0.25">
      <c r="A243" t="s">
        <v>440</v>
      </c>
      <c r="B243">
        <v>1091</v>
      </c>
      <c r="C243">
        <v>1058.48829699662</v>
      </c>
      <c r="D243">
        <v>2018</v>
      </c>
      <c r="E243">
        <v>16569.375199999999</v>
      </c>
      <c r="F243">
        <v>295.30040000000002</v>
      </c>
      <c r="G243">
        <v>0</v>
      </c>
      <c r="H243">
        <v>907.99059999999997</v>
      </c>
      <c r="I243">
        <v>9071.7677999999996</v>
      </c>
      <c r="J243">
        <v>964.95799999999997</v>
      </c>
      <c r="K243">
        <v>0</v>
      </c>
      <c r="L243">
        <v>5329.3584000000001</v>
      </c>
      <c r="N243">
        <v>0</v>
      </c>
      <c r="O243">
        <v>7740.5907999999999</v>
      </c>
      <c r="P243">
        <v>3831.9295999999999</v>
      </c>
      <c r="Q243">
        <v>3159.9468000000002</v>
      </c>
      <c r="R243">
        <v>1717.1602</v>
      </c>
      <c r="S243">
        <v>118.5852</v>
      </c>
      <c r="T243">
        <v>0</v>
      </c>
      <c r="U243">
        <v>2021</v>
      </c>
      <c r="V243">
        <v>1.2799693354208801</v>
      </c>
      <c r="W243">
        <v>0</v>
      </c>
      <c r="X243">
        <v>0</v>
      </c>
      <c r="Y243">
        <v>0</v>
      </c>
      <c r="Z243">
        <v>0</v>
      </c>
      <c r="AA243">
        <v>70.37</v>
      </c>
      <c r="AB243">
        <v>6.4384229972466498</v>
      </c>
      <c r="AC243">
        <v>0</v>
      </c>
      <c r="AD243">
        <v>0</v>
      </c>
      <c r="AE243">
        <v>0</v>
      </c>
      <c r="AF243">
        <v>0</v>
      </c>
      <c r="AG243">
        <v>0</v>
      </c>
      <c r="AH243">
        <v>0</v>
      </c>
      <c r="AI243">
        <v>1266.27</v>
      </c>
      <c r="AK243" s="106">
        <v>71250</v>
      </c>
    </row>
    <row r="244" spans="1:37" x14ac:dyDescent="0.25">
      <c r="A244" t="s">
        <v>441</v>
      </c>
      <c r="B244">
        <v>596</v>
      </c>
      <c r="C244">
        <v>3121.4925649901602</v>
      </c>
      <c r="D244">
        <v>2018</v>
      </c>
      <c r="E244">
        <v>19633.988799999999</v>
      </c>
      <c r="F244">
        <v>36.040599999999998</v>
      </c>
      <c r="G244">
        <v>0</v>
      </c>
      <c r="H244">
        <v>385.98320000000001</v>
      </c>
      <c r="I244">
        <v>4736.4323999999997</v>
      </c>
      <c r="J244">
        <v>2562.3703999999998</v>
      </c>
      <c r="K244">
        <v>220.89400000000001</v>
      </c>
      <c r="L244">
        <v>11692.2682</v>
      </c>
      <c r="N244">
        <v>0</v>
      </c>
      <c r="O244">
        <v>14948.710800000001</v>
      </c>
      <c r="P244">
        <v>1599.7375999999999</v>
      </c>
      <c r="Q244">
        <v>1791.5666000000001</v>
      </c>
      <c r="R244">
        <v>1111.4456</v>
      </c>
      <c r="S244">
        <v>182.5282</v>
      </c>
      <c r="T244">
        <v>0</v>
      </c>
      <c r="U244">
        <v>2021</v>
      </c>
      <c r="V244">
        <v>0.80772945426519005</v>
      </c>
      <c r="W244">
        <v>0</v>
      </c>
      <c r="X244">
        <v>0</v>
      </c>
      <c r="Y244">
        <v>0</v>
      </c>
      <c r="Z244">
        <v>0</v>
      </c>
      <c r="AA244">
        <v>32.344999999999999</v>
      </c>
      <c r="AB244">
        <v>1.4907353138598101</v>
      </c>
      <c r="AC244">
        <v>0</v>
      </c>
      <c r="AD244">
        <v>0</v>
      </c>
      <c r="AE244">
        <v>0</v>
      </c>
      <c r="AF244">
        <v>0</v>
      </c>
      <c r="AG244">
        <v>0</v>
      </c>
      <c r="AH244">
        <v>0</v>
      </c>
      <c r="AI244">
        <v>793.38</v>
      </c>
      <c r="AK244" s="106">
        <v>71251</v>
      </c>
    </row>
    <row r="245" spans="1:37" x14ac:dyDescent="0.25">
      <c r="A245" t="s">
        <v>442</v>
      </c>
      <c r="B245">
        <v>364</v>
      </c>
      <c r="C245">
        <v>689.65374099780502</v>
      </c>
      <c r="D245">
        <v>2018</v>
      </c>
      <c r="E245">
        <v>4832.9282000000003</v>
      </c>
      <c r="F245">
        <v>8.1381999999999994</v>
      </c>
      <c r="G245">
        <v>0</v>
      </c>
      <c r="H245">
        <v>238.333</v>
      </c>
      <c r="I245">
        <v>2798.3782000000001</v>
      </c>
      <c r="J245">
        <v>499.91800000000001</v>
      </c>
      <c r="K245">
        <v>0</v>
      </c>
      <c r="L245">
        <v>1288.1608000000001</v>
      </c>
      <c r="N245">
        <v>0</v>
      </c>
      <c r="O245">
        <v>2650.7280000000001</v>
      </c>
      <c r="P245">
        <v>0</v>
      </c>
      <c r="Q245">
        <v>1326.5265999999999</v>
      </c>
      <c r="R245">
        <v>817.30780000000004</v>
      </c>
      <c r="S245">
        <v>39.528399999999998</v>
      </c>
      <c r="T245">
        <v>0</v>
      </c>
      <c r="U245">
        <v>2021</v>
      </c>
      <c r="V245">
        <v>0.59160569315450096</v>
      </c>
      <c r="W245">
        <v>0</v>
      </c>
      <c r="X245">
        <v>0</v>
      </c>
      <c r="Y245">
        <v>0</v>
      </c>
      <c r="Z245">
        <v>0</v>
      </c>
      <c r="AA245">
        <v>15.95155286</v>
      </c>
      <c r="AB245">
        <v>5.2657257156284203</v>
      </c>
      <c r="AC245">
        <v>0</v>
      </c>
      <c r="AD245">
        <v>0</v>
      </c>
      <c r="AE245">
        <v>0</v>
      </c>
      <c r="AF245">
        <v>0</v>
      </c>
      <c r="AG245">
        <v>0</v>
      </c>
      <c r="AH245">
        <v>0</v>
      </c>
      <c r="AI245">
        <v>578.05999999999995</v>
      </c>
      <c r="AK245" s="106">
        <v>71252</v>
      </c>
    </row>
    <row r="246" spans="1:37" x14ac:dyDescent="0.25">
      <c r="A246" t="s">
        <v>443</v>
      </c>
      <c r="B246">
        <v>933</v>
      </c>
      <c r="C246">
        <v>815.80987499736398</v>
      </c>
      <c r="D246">
        <v>2018</v>
      </c>
      <c r="E246">
        <v>9710.0352000000003</v>
      </c>
      <c r="F246">
        <v>156.95099999999999</v>
      </c>
      <c r="G246">
        <v>0</v>
      </c>
      <c r="H246">
        <v>374.35719999999998</v>
      </c>
      <c r="I246">
        <v>6503.5843999999997</v>
      </c>
      <c r="J246">
        <v>181.3656</v>
      </c>
      <c r="K246">
        <v>0</v>
      </c>
      <c r="L246">
        <v>2493.777</v>
      </c>
      <c r="N246">
        <v>0</v>
      </c>
      <c r="O246">
        <v>3401.7676000000001</v>
      </c>
      <c r="P246">
        <v>2086.8670000000002</v>
      </c>
      <c r="Q246">
        <v>2722.8092000000001</v>
      </c>
      <c r="R246">
        <v>1485.8027999999999</v>
      </c>
      <c r="S246">
        <v>12.788600000000001</v>
      </c>
      <c r="T246">
        <v>0</v>
      </c>
      <c r="U246">
        <v>2021</v>
      </c>
      <c r="V246">
        <v>1.0854302970704099</v>
      </c>
      <c r="W246">
        <v>0</v>
      </c>
      <c r="X246">
        <v>0</v>
      </c>
      <c r="Y246">
        <v>0</v>
      </c>
      <c r="Z246">
        <v>0</v>
      </c>
      <c r="AA246">
        <v>25.635000000000002</v>
      </c>
      <c r="AB246">
        <v>24.442635042287598</v>
      </c>
      <c r="AC246">
        <v>0</v>
      </c>
      <c r="AD246">
        <v>0</v>
      </c>
      <c r="AE246">
        <v>0</v>
      </c>
      <c r="AF246">
        <v>0</v>
      </c>
      <c r="AG246">
        <v>0</v>
      </c>
      <c r="AH246">
        <v>0</v>
      </c>
      <c r="AI246">
        <v>1069.99</v>
      </c>
      <c r="AK246" s="106">
        <v>71253</v>
      </c>
    </row>
    <row r="247" spans="1:37" x14ac:dyDescent="0.25">
      <c r="A247" t="s">
        <v>444</v>
      </c>
      <c r="B247">
        <v>156</v>
      </c>
      <c r="C247">
        <v>1047.24368949677</v>
      </c>
      <c r="D247">
        <v>2018</v>
      </c>
      <c r="E247">
        <v>4409.7417999999998</v>
      </c>
      <c r="F247">
        <v>0</v>
      </c>
      <c r="G247">
        <v>0</v>
      </c>
      <c r="H247">
        <v>166.2518</v>
      </c>
      <c r="I247">
        <v>1142.8358000000001</v>
      </c>
      <c r="J247">
        <v>1305.5998</v>
      </c>
      <c r="K247">
        <v>0</v>
      </c>
      <c r="L247">
        <v>1795.0544</v>
      </c>
      <c r="N247">
        <v>0</v>
      </c>
      <c r="O247">
        <v>2955.3292000000001</v>
      </c>
      <c r="P247">
        <v>0</v>
      </c>
      <c r="Q247">
        <v>741.73879999999997</v>
      </c>
      <c r="R247">
        <v>418.536</v>
      </c>
      <c r="S247">
        <v>294.13780000000003</v>
      </c>
      <c r="T247">
        <v>0</v>
      </c>
      <c r="U247">
        <v>2021</v>
      </c>
      <c r="V247">
        <v>0.31397156701643397</v>
      </c>
      <c r="W247">
        <v>0</v>
      </c>
      <c r="X247">
        <v>0</v>
      </c>
      <c r="Y247">
        <v>0</v>
      </c>
      <c r="Z247">
        <v>0</v>
      </c>
      <c r="AA247">
        <v>33.732329290000003</v>
      </c>
      <c r="AB247">
        <v>0.438295862851942</v>
      </c>
      <c r="AC247">
        <v>0</v>
      </c>
      <c r="AD247">
        <v>0</v>
      </c>
      <c r="AE247">
        <v>0</v>
      </c>
      <c r="AF247">
        <v>0</v>
      </c>
      <c r="AG247">
        <v>0</v>
      </c>
      <c r="AH247">
        <v>0</v>
      </c>
      <c r="AI247">
        <v>307.25</v>
      </c>
      <c r="AK247" s="106">
        <v>71254</v>
      </c>
    </row>
    <row r="248" spans="1:37" x14ac:dyDescent="0.25">
      <c r="A248" t="s">
        <v>445</v>
      </c>
      <c r="B248">
        <v>176</v>
      </c>
      <c r="C248">
        <v>522.03492949825295</v>
      </c>
      <c r="D248">
        <v>2018</v>
      </c>
      <c r="E248">
        <v>6280.3652000000002</v>
      </c>
      <c r="F248">
        <v>97.6584</v>
      </c>
      <c r="G248">
        <v>0</v>
      </c>
      <c r="H248">
        <v>79.056799999999996</v>
      </c>
      <c r="I248">
        <v>1425.3476000000001</v>
      </c>
      <c r="J248">
        <v>355.75560000000002</v>
      </c>
      <c r="K248">
        <v>0</v>
      </c>
      <c r="L248">
        <v>4322.5468000000001</v>
      </c>
      <c r="N248">
        <v>0</v>
      </c>
      <c r="O248">
        <v>4915.4727999999996</v>
      </c>
      <c r="P248">
        <v>0</v>
      </c>
      <c r="Q248">
        <v>810.33219999999994</v>
      </c>
      <c r="R248">
        <v>541.77160000000003</v>
      </c>
      <c r="S248">
        <v>12.788600000000001</v>
      </c>
      <c r="T248">
        <v>0</v>
      </c>
      <c r="U248">
        <v>2021</v>
      </c>
      <c r="V248">
        <v>0.38250190682325302</v>
      </c>
      <c r="W248">
        <v>0</v>
      </c>
      <c r="X248">
        <v>0</v>
      </c>
      <c r="Y248">
        <v>0</v>
      </c>
      <c r="Z248">
        <v>0</v>
      </c>
      <c r="AA248">
        <v>15.95155286</v>
      </c>
      <c r="AB248">
        <v>0.518540584352295</v>
      </c>
      <c r="AC248">
        <v>0</v>
      </c>
      <c r="AD248">
        <v>0</v>
      </c>
      <c r="AE248">
        <v>0</v>
      </c>
      <c r="AF248">
        <v>0</v>
      </c>
      <c r="AG248">
        <v>0</v>
      </c>
      <c r="AH248">
        <v>0</v>
      </c>
      <c r="AI248">
        <v>402.49</v>
      </c>
      <c r="AK248" s="106">
        <v>71255</v>
      </c>
    </row>
    <row r="249" spans="1:37" x14ac:dyDescent="0.25">
      <c r="A249" t="s">
        <v>446</v>
      </c>
      <c r="B249">
        <v>547</v>
      </c>
      <c r="C249">
        <v>819.60381999731396</v>
      </c>
      <c r="D249">
        <v>2018</v>
      </c>
      <c r="E249">
        <v>14161.6306</v>
      </c>
      <c r="F249">
        <v>17.439</v>
      </c>
      <c r="G249">
        <v>0</v>
      </c>
      <c r="H249">
        <v>737.08839999999998</v>
      </c>
      <c r="I249">
        <v>4241.1647999999996</v>
      </c>
      <c r="J249">
        <v>1513.7052000000001</v>
      </c>
      <c r="K249">
        <v>0</v>
      </c>
      <c r="L249">
        <v>7652.2331999999997</v>
      </c>
      <c r="N249">
        <v>0</v>
      </c>
      <c r="O249">
        <v>8947.3696</v>
      </c>
      <c r="P249">
        <v>1660.1928</v>
      </c>
      <c r="Q249">
        <v>2306.5983999999999</v>
      </c>
      <c r="R249">
        <v>909.15319999999997</v>
      </c>
      <c r="S249">
        <v>338.31659999999999</v>
      </c>
      <c r="T249">
        <v>0</v>
      </c>
      <c r="U249">
        <v>2021</v>
      </c>
      <c r="V249">
        <v>0.66309146931558405</v>
      </c>
      <c r="W249">
        <v>0</v>
      </c>
      <c r="X249">
        <v>0</v>
      </c>
      <c r="Y249">
        <v>0</v>
      </c>
      <c r="Z249">
        <v>0</v>
      </c>
      <c r="AA249">
        <v>27.915217510000002</v>
      </c>
      <c r="AB249">
        <v>8.2900997021158798</v>
      </c>
      <c r="AC249">
        <v>0</v>
      </c>
      <c r="AD249">
        <v>0</v>
      </c>
      <c r="AE249">
        <v>0</v>
      </c>
      <c r="AF249">
        <v>0</v>
      </c>
      <c r="AG249">
        <v>0</v>
      </c>
      <c r="AH249">
        <v>0</v>
      </c>
      <c r="AI249">
        <v>645.97</v>
      </c>
      <c r="AK249" s="106">
        <v>71256</v>
      </c>
    </row>
    <row r="250" spans="1:37" x14ac:dyDescent="0.25">
      <c r="A250" t="s">
        <v>447</v>
      </c>
      <c r="B250">
        <v>658</v>
      </c>
      <c r="C250">
        <v>1058.69702199668</v>
      </c>
      <c r="D250">
        <v>2018</v>
      </c>
      <c r="E250">
        <v>9491.4663999999993</v>
      </c>
      <c r="F250">
        <v>63.942999999999998</v>
      </c>
      <c r="G250">
        <v>0</v>
      </c>
      <c r="H250">
        <v>265.07279999999997</v>
      </c>
      <c r="I250">
        <v>4584.1318000000001</v>
      </c>
      <c r="J250">
        <v>575.48699999999997</v>
      </c>
      <c r="K250">
        <v>0</v>
      </c>
      <c r="L250">
        <v>4002.8317999999999</v>
      </c>
      <c r="N250">
        <v>0</v>
      </c>
      <c r="O250">
        <v>5141.0172000000002</v>
      </c>
      <c r="P250">
        <v>1559.0465999999999</v>
      </c>
      <c r="Q250">
        <v>1812.4934000000001</v>
      </c>
      <c r="R250">
        <v>884.73860000000002</v>
      </c>
      <c r="S250">
        <v>94.170599999999993</v>
      </c>
      <c r="T250">
        <v>0</v>
      </c>
      <c r="U250">
        <v>2021</v>
      </c>
      <c r="V250">
        <v>0.66142361603159605</v>
      </c>
      <c r="W250">
        <v>0</v>
      </c>
      <c r="X250">
        <v>0</v>
      </c>
      <c r="Y250">
        <v>0</v>
      </c>
      <c r="Z250">
        <v>0</v>
      </c>
      <c r="AA250">
        <v>28.161000000000001</v>
      </c>
      <c r="AB250">
        <v>7.0856845017994399</v>
      </c>
      <c r="AC250">
        <v>0</v>
      </c>
      <c r="AD250">
        <v>0</v>
      </c>
      <c r="AE250">
        <v>0</v>
      </c>
      <c r="AF250">
        <v>0</v>
      </c>
      <c r="AG250">
        <v>0</v>
      </c>
      <c r="AH250">
        <v>0</v>
      </c>
      <c r="AI250">
        <v>636.03</v>
      </c>
      <c r="AK250" s="106">
        <v>71257</v>
      </c>
    </row>
    <row r="251" spans="1:37" x14ac:dyDescent="0.25">
      <c r="A251" t="s">
        <v>448</v>
      </c>
      <c r="B251">
        <v>500</v>
      </c>
      <c r="C251">
        <v>485.62138799848901</v>
      </c>
      <c r="D251">
        <v>2018</v>
      </c>
      <c r="E251">
        <v>9157.8001999999997</v>
      </c>
      <c r="F251">
        <v>186.01599999999999</v>
      </c>
      <c r="G251">
        <v>0</v>
      </c>
      <c r="H251">
        <v>384.82060000000001</v>
      </c>
      <c r="I251">
        <v>5150.3180000000002</v>
      </c>
      <c r="J251">
        <v>1056.8034</v>
      </c>
      <c r="K251">
        <v>0</v>
      </c>
      <c r="L251">
        <v>2379.8422</v>
      </c>
      <c r="N251">
        <v>0</v>
      </c>
      <c r="O251">
        <v>4439.9694</v>
      </c>
      <c r="P251">
        <v>1915.9648</v>
      </c>
      <c r="Q251">
        <v>2051.989</v>
      </c>
      <c r="R251">
        <v>726.625</v>
      </c>
      <c r="S251">
        <v>23.251999999999999</v>
      </c>
      <c r="T251">
        <v>0</v>
      </c>
      <c r="U251">
        <v>2021</v>
      </c>
      <c r="V251">
        <v>0.54805579016182004</v>
      </c>
      <c r="W251">
        <v>0</v>
      </c>
      <c r="X251">
        <v>0</v>
      </c>
      <c r="Y251">
        <v>0</v>
      </c>
      <c r="Z251">
        <v>0</v>
      </c>
      <c r="AA251">
        <v>44.466000000000001</v>
      </c>
      <c r="AB251">
        <v>11.2700237688779</v>
      </c>
      <c r="AC251">
        <v>0</v>
      </c>
      <c r="AD251">
        <v>0</v>
      </c>
      <c r="AE251">
        <v>0</v>
      </c>
      <c r="AF251">
        <v>0</v>
      </c>
      <c r="AG251">
        <v>0</v>
      </c>
      <c r="AH251">
        <v>0</v>
      </c>
      <c r="AI251">
        <v>517.61</v>
      </c>
      <c r="AK251" s="106">
        <v>71258</v>
      </c>
    </row>
    <row r="252" spans="1:37" x14ac:dyDescent="0.25">
      <c r="A252" t="s">
        <v>449</v>
      </c>
      <c r="B252">
        <v>369</v>
      </c>
      <c r="C252">
        <v>1598.7230579950001</v>
      </c>
      <c r="D252">
        <v>2018</v>
      </c>
      <c r="E252">
        <v>12919.9738</v>
      </c>
      <c r="F252">
        <v>688.25919999999996</v>
      </c>
      <c r="G252">
        <v>0</v>
      </c>
      <c r="H252">
        <v>188.34119999999999</v>
      </c>
      <c r="I252">
        <v>2919.2885999999999</v>
      </c>
      <c r="J252">
        <v>1711.3471999999999</v>
      </c>
      <c r="K252">
        <v>0</v>
      </c>
      <c r="L252">
        <v>7412.7376000000004</v>
      </c>
      <c r="N252">
        <v>0</v>
      </c>
      <c r="O252">
        <v>10255.294599999999</v>
      </c>
      <c r="P252">
        <v>0</v>
      </c>
      <c r="Q252">
        <v>1304.4372000000001</v>
      </c>
      <c r="R252">
        <v>1260.2583999999999</v>
      </c>
      <c r="S252">
        <v>99.983599999999996</v>
      </c>
      <c r="T252">
        <v>0</v>
      </c>
      <c r="U252">
        <v>2021</v>
      </c>
      <c r="V252">
        <v>0.92874934788263597</v>
      </c>
      <c r="W252">
        <v>0</v>
      </c>
      <c r="X252">
        <v>0</v>
      </c>
      <c r="Y252">
        <v>0</v>
      </c>
      <c r="Z252">
        <v>0</v>
      </c>
      <c r="AA252">
        <v>60.88</v>
      </c>
      <c r="AB252">
        <v>12.7827368992434</v>
      </c>
      <c r="AC252">
        <v>0</v>
      </c>
      <c r="AD252">
        <v>0</v>
      </c>
      <c r="AE252">
        <v>0</v>
      </c>
      <c r="AF252">
        <v>0</v>
      </c>
      <c r="AG252">
        <v>0</v>
      </c>
      <c r="AH252">
        <v>0</v>
      </c>
      <c r="AI252">
        <v>891.11</v>
      </c>
      <c r="AK252" s="106">
        <v>71259</v>
      </c>
    </row>
    <row r="253" spans="1:37" x14ac:dyDescent="0.25">
      <c r="A253" t="s">
        <v>450</v>
      </c>
      <c r="B253">
        <v>671</v>
      </c>
      <c r="C253">
        <v>1471.00121699544</v>
      </c>
      <c r="D253">
        <v>2018</v>
      </c>
      <c r="E253">
        <v>10927.277400000001</v>
      </c>
      <c r="F253">
        <v>202.29239999999999</v>
      </c>
      <c r="G253">
        <v>0</v>
      </c>
      <c r="H253">
        <v>383.65800000000002</v>
      </c>
      <c r="I253">
        <v>4794.5623999999998</v>
      </c>
      <c r="J253">
        <v>1085.8684000000001</v>
      </c>
      <c r="K253">
        <v>0</v>
      </c>
      <c r="L253">
        <v>4460.8962000000001</v>
      </c>
      <c r="N253">
        <v>0</v>
      </c>
      <c r="O253">
        <v>6641.9337999999998</v>
      </c>
      <c r="P253">
        <v>176.71520000000001</v>
      </c>
      <c r="Q253">
        <v>2584.4598000000001</v>
      </c>
      <c r="R253">
        <v>1429.998</v>
      </c>
      <c r="S253">
        <v>94.170599999999993</v>
      </c>
      <c r="T253">
        <v>0</v>
      </c>
      <c r="U253">
        <v>2021</v>
      </c>
      <c r="V253">
        <v>1.21008749497888</v>
      </c>
      <c r="W253">
        <v>0</v>
      </c>
      <c r="X253">
        <v>0</v>
      </c>
      <c r="Y253">
        <v>0</v>
      </c>
      <c r="Z253">
        <v>194.95</v>
      </c>
      <c r="AA253">
        <v>73.343000000000004</v>
      </c>
      <c r="AB253">
        <v>4.9209083262761899</v>
      </c>
      <c r="AC253">
        <v>0</v>
      </c>
      <c r="AD253">
        <v>0</v>
      </c>
      <c r="AE253">
        <v>0</v>
      </c>
      <c r="AF253">
        <v>0</v>
      </c>
      <c r="AG253">
        <v>0</v>
      </c>
      <c r="AH253">
        <v>0</v>
      </c>
      <c r="AI253">
        <v>1016.99</v>
      </c>
      <c r="AK253" s="106">
        <v>71261</v>
      </c>
    </row>
    <row r="254" spans="1:37" x14ac:dyDescent="0.25">
      <c r="A254" t="s">
        <v>451</v>
      </c>
      <c r="B254">
        <v>155</v>
      </c>
      <c r="C254">
        <v>1222.540267996</v>
      </c>
      <c r="D254">
        <v>2018</v>
      </c>
      <c r="E254">
        <v>5001.5051999999996</v>
      </c>
      <c r="F254">
        <v>117.4226</v>
      </c>
      <c r="G254">
        <v>0</v>
      </c>
      <c r="H254">
        <v>62.7804</v>
      </c>
      <c r="I254">
        <v>1239.3316</v>
      </c>
      <c r="J254">
        <v>1839.2331999999999</v>
      </c>
      <c r="K254">
        <v>0</v>
      </c>
      <c r="L254">
        <v>1742.7374</v>
      </c>
      <c r="N254">
        <v>0</v>
      </c>
      <c r="O254">
        <v>3533.1414</v>
      </c>
      <c r="P254">
        <v>0</v>
      </c>
      <c r="Q254">
        <v>551.07240000000002</v>
      </c>
      <c r="R254">
        <v>485.96679999999998</v>
      </c>
      <c r="S254">
        <v>431.32459999999998</v>
      </c>
      <c r="T254">
        <v>0</v>
      </c>
      <c r="U254">
        <v>2021</v>
      </c>
      <c r="V254">
        <v>0.34233120476856999</v>
      </c>
      <c r="W254">
        <v>0</v>
      </c>
      <c r="X254">
        <v>0</v>
      </c>
      <c r="Y254">
        <v>0</v>
      </c>
      <c r="Z254">
        <v>0</v>
      </c>
      <c r="AA254">
        <v>3.9878882149999999</v>
      </c>
      <c r="AB254">
        <v>3.6985907987009599</v>
      </c>
      <c r="AC254">
        <v>0</v>
      </c>
      <c r="AD254">
        <v>0</v>
      </c>
      <c r="AE254">
        <v>0</v>
      </c>
      <c r="AF254">
        <v>0</v>
      </c>
      <c r="AG254">
        <v>0</v>
      </c>
      <c r="AH254">
        <v>0</v>
      </c>
      <c r="AI254">
        <v>343.69</v>
      </c>
      <c r="AK254" s="106">
        <v>71262</v>
      </c>
    </row>
    <row r="255" spans="1:37" x14ac:dyDescent="0.25">
      <c r="A255" t="s">
        <v>452</v>
      </c>
      <c r="B255">
        <v>6451</v>
      </c>
      <c r="C255">
        <v>2273.0672784927001</v>
      </c>
      <c r="D255">
        <v>2018</v>
      </c>
      <c r="E255">
        <v>147832.72820000001</v>
      </c>
      <c r="F255">
        <v>20807.052199999998</v>
      </c>
      <c r="G255">
        <v>0</v>
      </c>
      <c r="H255">
        <v>38112.353199999998</v>
      </c>
      <c r="I255">
        <v>52167.024599999997</v>
      </c>
      <c r="J255">
        <v>1517.193</v>
      </c>
      <c r="K255">
        <v>0</v>
      </c>
      <c r="L255">
        <v>35229.105199999998</v>
      </c>
      <c r="N255">
        <v>0</v>
      </c>
      <c r="O255">
        <v>47501.510799999996</v>
      </c>
      <c r="P255">
        <v>49669.7598</v>
      </c>
      <c r="Q255">
        <v>44819.392599999999</v>
      </c>
      <c r="R255">
        <v>5625.8213999999998</v>
      </c>
      <c r="S255">
        <v>217.40620000000001</v>
      </c>
      <c r="T255">
        <v>0</v>
      </c>
      <c r="U255">
        <v>2021</v>
      </c>
      <c r="V255">
        <v>6.5058077797243801</v>
      </c>
      <c r="W255">
        <v>0</v>
      </c>
      <c r="X255">
        <v>0</v>
      </c>
      <c r="Y255">
        <v>0</v>
      </c>
      <c r="Z255">
        <v>0</v>
      </c>
      <c r="AA255">
        <v>122.35</v>
      </c>
      <c r="AB255">
        <v>65.281056739770193</v>
      </c>
      <c r="AC255">
        <v>0</v>
      </c>
      <c r="AD255">
        <v>0</v>
      </c>
      <c r="AE255">
        <v>0</v>
      </c>
      <c r="AF255">
        <v>0</v>
      </c>
      <c r="AG255">
        <v>2355.2301600000001</v>
      </c>
      <c r="AH255">
        <v>0</v>
      </c>
      <c r="AI255">
        <v>4009.16</v>
      </c>
      <c r="AK255" s="106">
        <v>71263</v>
      </c>
    </row>
    <row r="256" spans="1:37" x14ac:dyDescent="0.25">
      <c r="A256" t="s">
        <v>453</v>
      </c>
      <c r="B256">
        <v>324</v>
      </c>
      <c r="C256">
        <v>1122.2389054964301</v>
      </c>
      <c r="D256">
        <v>2018</v>
      </c>
      <c r="E256">
        <v>14418.565199999999</v>
      </c>
      <c r="F256">
        <v>0</v>
      </c>
      <c r="G256">
        <v>0</v>
      </c>
      <c r="H256">
        <v>260.42239999999998</v>
      </c>
      <c r="I256">
        <v>2928.5893999999998</v>
      </c>
      <c r="J256">
        <v>1038.2018</v>
      </c>
      <c r="K256">
        <v>2198.4766</v>
      </c>
      <c r="L256">
        <v>7992.875</v>
      </c>
      <c r="N256">
        <v>0</v>
      </c>
      <c r="O256">
        <v>9780.9537999999993</v>
      </c>
      <c r="P256">
        <v>0</v>
      </c>
      <c r="Q256">
        <v>3628.4746</v>
      </c>
      <c r="R256">
        <v>977.74659999999994</v>
      </c>
      <c r="S256">
        <v>31.3902</v>
      </c>
      <c r="T256">
        <v>0</v>
      </c>
      <c r="U256">
        <v>2021</v>
      </c>
      <c r="V256">
        <v>0.70220240963195901</v>
      </c>
      <c r="W256">
        <v>0</v>
      </c>
      <c r="X256">
        <v>0</v>
      </c>
      <c r="Y256">
        <v>0</v>
      </c>
      <c r="Z256">
        <v>0</v>
      </c>
      <c r="AA256">
        <v>15.95155286</v>
      </c>
      <c r="AB256">
        <v>8.2006364791461195</v>
      </c>
      <c r="AC256">
        <v>0</v>
      </c>
      <c r="AD256">
        <v>0</v>
      </c>
      <c r="AE256">
        <v>0</v>
      </c>
      <c r="AF256">
        <v>0</v>
      </c>
      <c r="AG256">
        <v>0</v>
      </c>
      <c r="AH256">
        <v>0</v>
      </c>
      <c r="AI256">
        <v>703.94</v>
      </c>
      <c r="AK256" s="106">
        <v>71264</v>
      </c>
    </row>
    <row r="257" spans="1:37" x14ac:dyDescent="0.25">
      <c r="A257" t="s">
        <v>454</v>
      </c>
      <c r="B257">
        <v>314</v>
      </c>
      <c r="C257">
        <v>2533.13995149211</v>
      </c>
      <c r="D257">
        <v>2018</v>
      </c>
      <c r="E257">
        <v>7541.7861999999996</v>
      </c>
      <c r="F257">
        <v>0</v>
      </c>
      <c r="G257">
        <v>0</v>
      </c>
      <c r="H257">
        <v>709.18600000000004</v>
      </c>
      <c r="I257">
        <v>2873.9472000000001</v>
      </c>
      <c r="J257">
        <v>939.38080000000002</v>
      </c>
      <c r="K257">
        <v>0</v>
      </c>
      <c r="L257">
        <v>3019.2721999999999</v>
      </c>
      <c r="N257">
        <v>0</v>
      </c>
      <c r="O257">
        <v>5202.6350000000002</v>
      </c>
      <c r="P257">
        <v>0</v>
      </c>
      <c r="Q257">
        <v>1588.1116</v>
      </c>
      <c r="R257">
        <v>735.92579999999998</v>
      </c>
      <c r="S257">
        <v>15.113799999999999</v>
      </c>
      <c r="T257">
        <v>0</v>
      </c>
      <c r="U257">
        <v>2021</v>
      </c>
      <c r="V257">
        <v>0.52320339361830304</v>
      </c>
      <c r="W257">
        <v>0</v>
      </c>
      <c r="X257">
        <v>0</v>
      </c>
      <c r="Y257">
        <v>0</v>
      </c>
      <c r="Z257">
        <v>0</v>
      </c>
      <c r="AA257">
        <v>7.9757764309999999</v>
      </c>
      <c r="AB257">
        <v>5.6143475657903297</v>
      </c>
      <c r="AC257">
        <v>0</v>
      </c>
      <c r="AD257">
        <v>0</v>
      </c>
      <c r="AE257">
        <v>0</v>
      </c>
      <c r="AF257">
        <v>0</v>
      </c>
      <c r="AG257">
        <v>0</v>
      </c>
      <c r="AH257">
        <v>0</v>
      </c>
      <c r="AI257">
        <v>520.91999999999996</v>
      </c>
      <c r="AK257" s="106">
        <v>71266</v>
      </c>
    </row>
    <row r="258" spans="1:37" x14ac:dyDescent="0.25">
      <c r="A258" t="s">
        <v>455</v>
      </c>
      <c r="B258">
        <v>855</v>
      </c>
      <c r="C258">
        <v>1386.74031199554</v>
      </c>
      <c r="D258">
        <v>2018</v>
      </c>
      <c r="E258">
        <v>22268.440399999999</v>
      </c>
      <c r="F258">
        <v>2047.3386</v>
      </c>
      <c r="G258">
        <v>0</v>
      </c>
      <c r="H258">
        <v>4737.5950000000003</v>
      </c>
      <c r="I258">
        <v>8284.6875999999993</v>
      </c>
      <c r="J258">
        <v>1366.0550000000001</v>
      </c>
      <c r="K258">
        <v>0</v>
      </c>
      <c r="L258">
        <v>5832.7641999999996</v>
      </c>
      <c r="N258">
        <v>0</v>
      </c>
      <c r="O258">
        <v>11193.5128</v>
      </c>
      <c r="P258">
        <v>5050.3343999999997</v>
      </c>
      <c r="Q258">
        <v>4672.4894000000004</v>
      </c>
      <c r="R258">
        <v>1330.0144</v>
      </c>
      <c r="S258">
        <v>22.089400000000001</v>
      </c>
      <c r="T258">
        <v>0</v>
      </c>
      <c r="U258">
        <v>2021</v>
      </c>
      <c r="V258">
        <v>1.2102214889026</v>
      </c>
      <c r="W258">
        <v>0</v>
      </c>
      <c r="X258">
        <v>0</v>
      </c>
      <c r="Y258">
        <v>0</v>
      </c>
      <c r="Z258">
        <v>0</v>
      </c>
      <c r="AA258">
        <v>47.243000000000002</v>
      </c>
      <c r="AB258">
        <v>38.727798661393599</v>
      </c>
      <c r="AC258">
        <v>0</v>
      </c>
      <c r="AD258">
        <v>0</v>
      </c>
      <c r="AE258">
        <v>0</v>
      </c>
      <c r="AF258">
        <v>0</v>
      </c>
      <c r="AG258">
        <v>187.73820000000001</v>
      </c>
      <c r="AH258">
        <v>0</v>
      </c>
      <c r="AI258">
        <v>947.42</v>
      </c>
      <c r="AK258" s="106">
        <v>71267</v>
      </c>
    </row>
    <row r="259" spans="1:37" x14ac:dyDescent="0.25">
      <c r="A259" t="s">
        <v>456</v>
      </c>
      <c r="B259">
        <v>350</v>
      </c>
      <c r="C259">
        <v>1687.45822949476</v>
      </c>
      <c r="D259">
        <v>2018</v>
      </c>
      <c r="E259">
        <v>11592.284600000001</v>
      </c>
      <c r="F259">
        <v>251.1216</v>
      </c>
      <c r="G259">
        <v>0</v>
      </c>
      <c r="H259">
        <v>329.01580000000001</v>
      </c>
      <c r="I259">
        <v>2539.1183999999998</v>
      </c>
      <c r="J259">
        <v>1026.5758000000001</v>
      </c>
      <c r="K259">
        <v>123.23560000000001</v>
      </c>
      <c r="L259">
        <v>7323.2174000000005</v>
      </c>
      <c r="N259">
        <v>0</v>
      </c>
      <c r="O259">
        <v>9375.2063999999991</v>
      </c>
      <c r="P259">
        <v>0</v>
      </c>
      <c r="Q259">
        <v>1284.673</v>
      </c>
      <c r="R259">
        <v>896.3646</v>
      </c>
      <c r="S259">
        <v>36.040599999999998</v>
      </c>
      <c r="T259">
        <v>0</v>
      </c>
      <c r="U259">
        <v>2021</v>
      </c>
      <c r="V259">
        <v>0.70644895992371903</v>
      </c>
      <c r="W259">
        <v>0</v>
      </c>
      <c r="X259">
        <v>0</v>
      </c>
      <c r="Y259">
        <v>0</v>
      </c>
      <c r="Z259">
        <v>196.94327687296399</v>
      </c>
      <c r="AA259">
        <v>19.939441080000002</v>
      </c>
      <c r="AB259">
        <v>5.3309669856805</v>
      </c>
      <c r="AC259">
        <v>0</v>
      </c>
      <c r="AD259">
        <v>0</v>
      </c>
      <c r="AE259">
        <v>0</v>
      </c>
      <c r="AF259">
        <v>0</v>
      </c>
      <c r="AG259">
        <v>0</v>
      </c>
      <c r="AH259">
        <v>0</v>
      </c>
      <c r="AI259">
        <v>636.03</v>
      </c>
      <c r="AK259" s="106">
        <v>71268</v>
      </c>
    </row>
    <row r="260" spans="1:37" x14ac:dyDescent="0.25">
      <c r="A260" t="s">
        <v>457</v>
      </c>
      <c r="B260">
        <v>2012</v>
      </c>
      <c r="C260">
        <v>618.904426497945</v>
      </c>
      <c r="D260">
        <v>2018</v>
      </c>
      <c r="E260">
        <v>45659.952400000002</v>
      </c>
      <c r="F260">
        <v>481.31639999999999</v>
      </c>
      <c r="G260">
        <v>0</v>
      </c>
      <c r="H260">
        <v>8797.3942000000006</v>
      </c>
      <c r="I260">
        <v>13432.680399999999</v>
      </c>
      <c r="J260">
        <v>799.86879999999996</v>
      </c>
      <c r="K260">
        <v>166.2518</v>
      </c>
      <c r="L260">
        <v>21982.4408</v>
      </c>
      <c r="N260">
        <v>0</v>
      </c>
      <c r="O260">
        <v>24759.892199999998</v>
      </c>
      <c r="P260">
        <v>8541.6221999999998</v>
      </c>
      <c r="Q260">
        <v>10583.147800000001</v>
      </c>
      <c r="R260">
        <v>1502.0791999999999</v>
      </c>
      <c r="S260">
        <v>272.04840000000002</v>
      </c>
      <c r="T260">
        <v>0</v>
      </c>
      <c r="U260">
        <v>2021</v>
      </c>
      <c r="V260">
        <v>1.1327713485540001</v>
      </c>
      <c r="W260">
        <v>0</v>
      </c>
      <c r="X260">
        <v>0</v>
      </c>
      <c r="Y260">
        <v>0</v>
      </c>
      <c r="Z260">
        <v>0</v>
      </c>
      <c r="AA260">
        <v>45.921999999999997</v>
      </c>
      <c r="AB260">
        <v>30.4584527226706</v>
      </c>
      <c r="AC260">
        <v>0</v>
      </c>
      <c r="AD260">
        <v>0</v>
      </c>
      <c r="AE260">
        <v>0</v>
      </c>
      <c r="AF260">
        <v>0</v>
      </c>
      <c r="AG260">
        <v>0</v>
      </c>
      <c r="AH260">
        <v>0</v>
      </c>
      <c r="AI260">
        <v>1065.02</v>
      </c>
      <c r="AK260" s="106">
        <v>71269</v>
      </c>
    </row>
    <row r="261" spans="1:37" x14ac:dyDescent="0.25">
      <c r="A261" t="s">
        <v>458</v>
      </c>
      <c r="B261">
        <v>34414</v>
      </c>
      <c r="C261">
        <v>2705.6862509914199</v>
      </c>
      <c r="D261">
        <v>2018</v>
      </c>
      <c r="E261">
        <v>1013132.6562</v>
      </c>
      <c r="F261">
        <v>120057.05160000001</v>
      </c>
      <c r="G261">
        <v>0</v>
      </c>
      <c r="H261">
        <v>301780.73239999998</v>
      </c>
      <c r="I261">
        <v>307811.13860000001</v>
      </c>
      <c r="J261">
        <v>1436.9736</v>
      </c>
      <c r="K261">
        <v>6090.8613999999998</v>
      </c>
      <c r="L261">
        <v>275955.89860000001</v>
      </c>
      <c r="N261">
        <v>95941.239799999996</v>
      </c>
      <c r="O261">
        <v>309552.71340000001</v>
      </c>
      <c r="P261">
        <v>358942.28659999999</v>
      </c>
      <c r="Q261">
        <v>239249.12880000001</v>
      </c>
      <c r="R261">
        <v>9397.2957999999999</v>
      </c>
      <c r="S261">
        <v>49.991799999999998</v>
      </c>
      <c r="T261">
        <v>0</v>
      </c>
      <c r="U261">
        <v>2021</v>
      </c>
      <c r="V261">
        <v>92.839391175803797</v>
      </c>
      <c r="W261">
        <v>0</v>
      </c>
      <c r="X261">
        <v>0</v>
      </c>
      <c r="Y261">
        <v>0</v>
      </c>
      <c r="Z261">
        <v>0</v>
      </c>
      <c r="AA261">
        <v>829.851</v>
      </c>
      <c r="AB261">
        <v>517.30972950952105</v>
      </c>
      <c r="AC261">
        <v>0</v>
      </c>
      <c r="AD261">
        <v>0</v>
      </c>
      <c r="AE261">
        <v>90063.529410000003</v>
      </c>
      <c r="AF261">
        <v>0</v>
      </c>
      <c r="AG261">
        <v>0</v>
      </c>
      <c r="AH261">
        <v>0</v>
      </c>
      <c r="AI261">
        <v>6622.02</v>
      </c>
      <c r="AK261" s="106">
        <v>71270</v>
      </c>
    </row>
    <row r="262" spans="1:37" x14ac:dyDescent="0.25">
      <c r="A262" t="s">
        <v>459</v>
      </c>
      <c r="B262">
        <v>146</v>
      </c>
      <c r="C262">
        <v>549.11911699820598</v>
      </c>
      <c r="D262">
        <v>2018</v>
      </c>
      <c r="E262">
        <v>4632.9610000000002</v>
      </c>
      <c r="F262">
        <v>0</v>
      </c>
      <c r="G262">
        <v>0</v>
      </c>
      <c r="H262">
        <v>36.040599999999998</v>
      </c>
      <c r="I262">
        <v>1571.8352</v>
      </c>
      <c r="J262">
        <v>467.36520000000002</v>
      </c>
      <c r="K262">
        <v>0</v>
      </c>
      <c r="L262">
        <v>2557.7199999999998</v>
      </c>
      <c r="N262">
        <v>0</v>
      </c>
      <c r="O262">
        <v>3425.0196000000001</v>
      </c>
      <c r="P262">
        <v>0</v>
      </c>
      <c r="Q262">
        <v>554.56020000000001</v>
      </c>
      <c r="R262">
        <v>653.38120000000004</v>
      </c>
      <c r="S262">
        <v>0</v>
      </c>
      <c r="T262">
        <v>0</v>
      </c>
      <c r="U262">
        <v>2021</v>
      </c>
      <c r="V262">
        <v>0.46033123013441302</v>
      </c>
      <c r="W262">
        <v>0</v>
      </c>
      <c r="X262">
        <v>0</v>
      </c>
      <c r="Y262">
        <v>0</v>
      </c>
      <c r="Z262">
        <v>0</v>
      </c>
      <c r="AA262">
        <v>3.9878882149999999</v>
      </c>
      <c r="AB262">
        <v>0.42815155888533901</v>
      </c>
      <c r="AC262">
        <v>0</v>
      </c>
      <c r="AD262">
        <v>0</v>
      </c>
      <c r="AE262">
        <v>0</v>
      </c>
      <c r="AF262">
        <v>0</v>
      </c>
      <c r="AG262">
        <v>0</v>
      </c>
      <c r="AH262">
        <v>0</v>
      </c>
      <c r="AI262">
        <v>463.77</v>
      </c>
      <c r="AK262" s="106">
        <v>71271</v>
      </c>
    </row>
    <row r="263" spans="1:37" x14ac:dyDescent="0.25">
      <c r="A263" t="s">
        <v>460</v>
      </c>
      <c r="B263">
        <v>197</v>
      </c>
      <c r="C263">
        <v>1231.6418094961</v>
      </c>
      <c r="D263">
        <v>2018</v>
      </c>
      <c r="E263">
        <v>8988.0606000000007</v>
      </c>
      <c r="F263">
        <v>41.8536</v>
      </c>
      <c r="G263">
        <v>0</v>
      </c>
      <c r="H263">
        <v>189.50380000000001</v>
      </c>
      <c r="I263">
        <v>2667.0043999999998</v>
      </c>
      <c r="J263">
        <v>705.69820000000004</v>
      </c>
      <c r="K263">
        <v>0</v>
      </c>
      <c r="L263">
        <v>5384.0006000000003</v>
      </c>
      <c r="N263">
        <v>0</v>
      </c>
      <c r="O263">
        <v>7018.6162000000004</v>
      </c>
      <c r="P263">
        <v>409.23520000000002</v>
      </c>
      <c r="Q263">
        <v>964.95799999999997</v>
      </c>
      <c r="R263">
        <v>554.56020000000001</v>
      </c>
      <c r="S263">
        <v>39.528399999999998</v>
      </c>
      <c r="T263">
        <v>0</v>
      </c>
      <c r="U263">
        <v>2021</v>
      </c>
      <c r="V263">
        <v>0.40288075654726602</v>
      </c>
      <c r="W263">
        <v>0</v>
      </c>
      <c r="X263">
        <v>0</v>
      </c>
      <c r="Y263">
        <v>0</v>
      </c>
      <c r="Z263">
        <v>0</v>
      </c>
      <c r="AA263">
        <v>7.9757764309999999</v>
      </c>
      <c r="AB263">
        <v>7.5960541706920504</v>
      </c>
      <c r="AC263">
        <v>0</v>
      </c>
      <c r="AD263">
        <v>0</v>
      </c>
      <c r="AE263">
        <v>0</v>
      </c>
      <c r="AF263">
        <v>0</v>
      </c>
      <c r="AG263">
        <v>0</v>
      </c>
      <c r="AH263">
        <v>0</v>
      </c>
      <c r="AI263">
        <v>397.52</v>
      </c>
      <c r="AK263" s="106">
        <v>71272</v>
      </c>
    </row>
    <row r="264" spans="1:37" x14ac:dyDescent="0.25">
      <c r="A264" t="s">
        <v>461</v>
      </c>
      <c r="B264">
        <v>284</v>
      </c>
      <c r="C264">
        <v>3141.9609954900902</v>
      </c>
      <c r="D264">
        <v>2018</v>
      </c>
      <c r="E264">
        <v>9810.0187999999998</v>
      </c>
      <c r="F264">
        <v>0</v>
      </c>
      <c r="G264">
        <v>0</v>
      </c>
      <c r="H264">
        <v>63.942999999999998</v>
      </c>
      <c r="I264">
        <v>2167.0864000000001</v>
      </c>
      <c r="J264">
        <v>1769.4772</v>
      </c>
      <c r="K264">
        <v>0</v>
      </c>
      <c r="L264">
        <v>5809.5122000000001</v>
      </c>
      <c r="N264">
        <v>0</v>
      </c>
      <c r="O264">
        <v>7937.0702000000001</v>
      </c>
      <c r="P264">
        <v>0</v>
      </c>
      <c r="Q264">
        <v>1143.9983999999999</v>
      </c>
      <c r="R264">
        <v>682.44619999999998</v>
      </c>
      <c r="S264">
        <v>46.503999999999998</v>
      </c>
      <c r="T264">
        <v>0</v>
      </c>
      <c r="U264">
        <v>2021</v>
      </c>
      <c r="V264">
        <v>0.48746119865083598</v>
      </c>
      <c r="W264">
        <v>0</v>
      </c>
      <c r="X264">
        <v>0</v>
      </c>
      <c r="Y264">
        <v>0</v>
      </c>
      <c r="Z264">
        <v>0</v>
      </c>
      <c r="AA264">
        <v>108.4527764</v>
      </c>
      <c r="AB264">
        <v>3.3423211704601301</v>
      </c>
      <c r="AC264">
        <v>0</v>
      </c>
      <c r="AD264">
        <v>0</v>
      </c>
      <c r="AE264">
        <v>0</v>
      </c>
      <c r="AF264">
        <v>0</v>
      </c>
      <c r="AG264">
        <v>0</v>
      </c>
      <c r="AH264">
        <v>0</v>
      </c>
      <c r="AI264">
        <v>481.99</v>
      </c>
      <c r="AK264" s="106">
        <v>71273</v>
      </c>
    </row>
    <row r="265" spans="1:37" x14ac:dyDescent="0.25">
      <c r="A265" t="s">
        <v>462</v>
      </c>
      <c r="B265">
        <v>387</v>
      </c>
      <c r="C265">
        <v>996.63687949674704</v>
      </c>
      <c r="D265">
        <v>2018</v>
      </c>
      <c r="E265">
        <v>7470.8675999999996</v>
      </c>
      <c r="F265">
        <v>116.26</v>
      </c>
      <c r="G265">
        <v>0</v>
      </c>
      <c r="H265">
        <v>262.74759999999998</v>
      </c>
      <c r="I265">
        <v>3078.5648000000001</v>
      </c>
      <c r="J265">
        <v>692.90959999999995</v>
      </c>
      <c r="K265">
        <v>0</v>
      </c>
      <c r="L265">
        <v>3320.3856000000001</v>
      </c>
      <c r="N265">
        <v>0</v>
      </c>
      <c r="O265">
        <v>4902.6841999999997</v>
      </c>
      <c r="P265">
        <v>0</v>
      </c>
      <c r="Q265">
        <v>1506.7295999999999</v>
      </c>
      <c r="R265">
        <v>939.38080000000002</v>
      </c>
      <c r="S265">
        <v>122.07299999999999</v>
      </c>
      <c r="T265">
        <v>0</v>
      </c>
      <c r="U265">
        <v>2021</v>
      </c>
      <c r="V265">
        <v>0.69821272654869604</v>
      </c>
      <c r="W265">
        <v>0</v>
      </c>
      <c r="X265">
        <v>0</v>
      </c>
      <c r="Y265">
        <v>0</v>
      </c>
      <c r="Z265">
        <v>0</v>
      </c>
      <c r="AA265">
        <v>228.28399999999999</v>
      </c>
      <c r="AB265">
        <v>5.6306572244216104</v>
      </c>
      <c r="AC265">
        <v>0</v>
      </c>
      <c r="AD265">
        <v>0</v>
      </c>
      <c r="AE265">
        <v>0</v>
      </c>
      <c r="AF265">
        <v>0</v>
      </c>
      <c r="AG265">
        <v>0</v>
      </c>
      <c r="AH265">
        <v>0</v>
      </c>
      <c r="AI265">
        <v>665.02</v>
      </c>
      <c r="AK265" s="106">
        <v>71274</v>
      </c>
    </row>
    <row r="266" spans="1:37" x14ac:dyDescent="0.25">
      <c r="A266" t="s">
        <v>463</v>
      </c>
      <c r="B266">
        <v>1723</v>
      </c>
      <c r="C266">
        <v>813.67552749748904</v>
      </c>
      <c r="D266">
        <v>2018</v>
      </c>
      <c r="E266">
        <v>63477.96</v>
      </c>
      <c r="F266">
        <v>24736.640200000002</v>
      </c>
      <c r="G266">
        <v>0</v>
      </c>
      <c r="H266">
        <v>9464.7266</v>
      </c>
      <c r="I266">
        <v>16542.635399999999</v>
      </c>
      <c r="J266">
        <v>2854.183</v>
      </c>
      <c r="K266">
        <v>0</v>
      </c>
      <c r="L266">
        <v>9879.7747999999992</v>
      </c>
      <c r="N266">
        <v>0</v>
      </c>
      <c r="O266">
        <v>16265.936600000001</v>
      </c>
      <c r="P266">
        <v>32824.848400000003</v>
      </c>
      <c r="Q266">
        <v>12552.592199999999</v>
      </c>
      <c r="R266">
        <v>1809.0056</v>
      </c>
      <c r="S266">
        <v>25.577200000000001</v>
      </c>
      <c r="T266">
        <v>0</v>
      </c>
      <c r="U266">
        <v>2021</v>
      </c>
      <c r="V266">
        <v>1.3218787149378599</v>
      </c>
      <c r="W266">
        <v>0</v>
      </c>
      <c r="X266">
        <v>0</v>
      </c>
      <c r="Y266">
        <v>0</v>
      </c>
      <c r="Z266">
        <v>0</v>
      </c>
      <c r="AA266">
        <v>35.890993940000001</v>
      </c>
      <c r="AB266">
        <v>32.136878475736999</v>
      </c>
      <c r="AC266">
        <v>0</v>
      </c>
      <c r="AD266">
        <v>0</v>
      </c>
      <c r="AE266">
        <v>0</v>
      </c>
      <c r="AF266">
        <v>0</v>
      </c>
      <c r="AG266">
        <v>0</v>
      </c>
      <c r="AH266">
        <v>0</v>
      </c>
      <c r="AI266">
        <v>1281.18</v>
      </c>
      <c r="AK266" s="106">
        <v>71275</v>
      </c>
    </row>
    <row r="267" spans="1:37" x14ac:dyDescent="0.25">
      <c r="A267" t="s">
        <v>464</v>
      </c>
      <c r="B267">
        <v>129</v>
      </c>
      <c r="C267">
        <v>1104.13811249638</v>
      </c>
      <c r="D267">
        <v>2018</v>
      </c>
      <c r="E267">
        <v>2890.2235999999998</v>
      </c>
      <c r="F267">
        <v>0</v>
      </c>
      <c r="G267">
        <v>0</v>
      </c>
      <c r="H267">
        <v>36.040599999999998</v>
      </c>
      <c r="I267">
        <v>1217.2421999999999</v>
      </c>
      <c r="J267">
        <v>597.57640000000004</v>
      </c>
      <c r="K267">
        <v>0</v>
      </c>
      <c r="L267">
        <v>1039.3643999999999</v>
      </c>
      <c r="N267">
        <v>0</v>
      </c>
      <c r="O267">
        <v>1879.9241999999999</v>
      </c>
      <c r="P267">
        <v>0</v>
      </c>
      <c r="Q267">
        <v>519.68219999999997</v>
      </c>
      <c r="R267">
        <v>482.47899999999998</v>
      </c>
      <c r="S267">
        <v>9.3008000000000006</v>
      </c>
      <c r="T267">
        <v>0</v>
      </c>
      <c r="U267">
        <v>2021</v>
      </c>
      <c r="V267">
        <v>0.34259674745007301</v>
      </c>
      <c r="W267">
        <v>0</v>
      </c>
      <c r="X267">
        <v>0</v>
      </c>
      <c r="Y267">
        <v>0</v>
      </c>
      <c r="Z267">
        <v>0</v>
      </c>
      <c r="AA267">
        <v>3.9878882149999999</v>
      </c>
      <c r="AB267">
        <v>2.2057392039652002</v>
      </c>
      <c r="AC267">
        <v>0</v>
      </c>
      <c r="AD267">
        <v>0</v>
      </c>
      <c r="AE267">
        <v>0</v>
      </c>
      <c r="AF267">
        <v>0</v>
      </c>
      <c r="AG267">
        <v>0</v>
      </c>
      <c r="AH267">
        <v>0</v>
      </c>
      <c r="AI267">
        <v>345.35</v>
      </c>
      <c r="AK267" s="106">
        <v>71276</v>
      </c>
    </row>
    <row r="268" spans="1:37" x14ac:dyDescent="0.25">
      <c r="A268" t="s">
        <v>465</v>
      </c>
      <c r="B268">
        <v>666</v>
      </c>
      <c r="C268">
        <v>1900.35810149396</v>
      </c>
      <c r="D268">
        <v>2018</v>
      </c>
      <c r="E268">
        <v>45344.887799999997</v>
      </c>
      <c r="F268">
        <v>129.04859999999999</v>
      </c>
      <c r="G268">
        <v>0</v>
      </c>
      <c r="H268">
        <v>531.30820000000006</v>
      </c>
      <c r="I268">
        <v>4935.2370000000001</v>
      </c>
      <c r="J268">
        <v>889.38900000000001</v>
      </c>
      <c r="K268">
        <v>0</v>
      </c>
      <c r="L268">
        <v>38859.904999999999</v>
      </c>
      <c r="N268">
        <v>0</v>
      </c>
      <c r="O268">
        <v>41540.8606</v>
      </c>
      <c r="P268">
        <v>0</v>
      </c>
      <c r="Q268">
        <v>2461.2242000000001</v>
      </c>
      <c r="R268">
        <v>1316.0632000000001</v>
      </c>
      <c r="S268">
        <v>26.739799999999999</v>
      </c>
      <c r="T268">
        <v>0</v>
      </c>
      <c r="U268">
        <v>2021</v>
      </c>
      <c r="V268">
        <v>0.97016972220696096</v>
      </c>
      <c r="W268">
        <v>0</v>
      </c>
      <c r="X268">
        <v>0</v>
      </c>
      <c r="Y268">
        <v>0</v>
      </c>
      <c r="Z268">
        <v>0</v>
      </c>
      <c r="AA268">
        <v>65.418999999999997</v>
      </c>
      <c r="AB268">
        <v>10.0454794268475</v>
      </c>
      <c r="AC268">
        <v>0</v>
      </c>
      <c r="AD268">
        <v>0</v>
      </c>
      <c r="AE268">
        <v>0</v>
      </c>
      <c r="AF268">
        <v>0</v>
      </c>
      <c r="AG268">
        <v>0</v>
      </c>
      <c r="AH268">
        <v>0</v>
      </c>
      <c r="AI268">
        <v>954.88</v>
      </c>
      <c r="AK268" s="106">
        <v>71277</v>
      </c>
    </row>
    <row r="269" spans="1:37" x14ac:dyDescent="0.25">
      <c r="A269" t="s">
        <v>466</v>
      </c>
      <c r="B269">
        <v>162</v>
      </c>
      <c r="C269">
        <v>2249.1010084927898</v>
      </c>
      <c r="D269">
        <v>2018</v>
      </c>
      <c r="E269">
        <v>5517.6995999999999</v>
      </c>
      <c r="F269">
        <v>725.4624</v>
      </c>
      <c r="G269">
        <v>0</v>
      </c>
      <c r="H269">
        <v>36.040599999999998</v>
      </c>
      <c r="I269">
        <v>1171.9007999999999</v>
      </c>
      <c r="J269">
        <v>1455.5752</v>
      </c>
      <c r="K269">
        <v>0</v>
      </c>
      <c r="L269">
        <v>2128.7206000000001</v>
      </c>
      <c r="N269">
        <v>0</v>
      </c>
      <c r="O269">
        <v>4300.4574000000002</v>
      </c>
      <c r="P269">
        <v>0</v>
      </c>
      <c r="Q269">
        <v>792.89319999999998</v>
      </c>
      <c r="R269">
        <v>396.44659999999999</v>
      </c>
      <c r="S269">
        <v>27.9024</v>
      </c>
      <c r="T269">
        <v>0</v>
      </c>
      <c r="U269">
        <v>2021</v>
      </c>
      <c r="V269">
        <v>0.27700480533456001</v>
      </c>
      <c r="W269">
        <v>0</v>
      </c>
      <c r="X269">
        <v>0</v>
      </c>
      <c r="Y269">
        <v>0</v>
      </c>
      <c r="Z269">
        <v>0</v>
      </c>
      <c r="AA269">
        <v>3.9878882149999999</v>
      </c>
      <c r="AB269">
        <v>0.36643991279806498</v>
      </c>
      <c r="AC269">
        <v>0</v>
      </c>
      <c r="AD269">
        <v>0</v>
      </c>
      <c r="AE269">
        <v>0</v>
      </c>
      <c r="AF269">
        <v>0</v>
      </c>
      <c r="AG269">
        <v>0</v>
      </c>
      <c r="AH269">
        <v>0</v>
      </c>
      <c r="AI269">
        <v>281.58</v>
      </c>
      <c r="AK269" s="106">
        <v>71278</v>
      </c>
    </row>
    <row r="270" spans="1:37" x14ac:dyDescent="0.25">
      <c r="A270" t="s">
        <v>467</v>
      </c>
      <c r="B270">
        <v>619</v>
      </c>
      <c r="C270">
        <v>5536.6757719822799</v>
      </c>
      <c r="D270">
        <v>2018</v>
      </c>
      <c r="E270">
        <v>15503.271000000001</v>
      </c>
      <c r="F270">
        <v>17.439</v>
      </c>
      <c r="G270">
        <v>0</v>
      </c>
      <c r="H270">
        <v>485.96679999999998</v>
      </c>
      <c r="I270">
        <v>5306.1063999999997</v>
      </c>
      <c r="J270">
        <v>2393.7934</v>
      </c>
      <c r="K270">
        <v>0</v>
      </c>
      <c r="L270">
        <v>7299.9654</v>
      </c>
      <c r="N270">
        <v>0</v>
      </c>
      <c r="O270">
        <v>10871.472599999999</v>
      </c>
      <c r="P270">
        <v>0</v>
      </c>
      <c r="Q270">
        <v>2580.9720000000002</v>
      </c>
      <c r="R270">
        <v>1974.0948000000001</v>
      </c>
      <c r="S270">
        <v>76.7316</v>
      </c>
      <c r="T270">
        <v>0</v>
      </c>
      <c r="U270">
        <v>2021</v>
      </c>
      <c r="V270">
        <v>1.92977010786528</v>
      </c>
      <c r="W270">
        <v>0</v>
      </c>
      <c r="X270">
        <v>0</v>
      </c>
      <c r="Y270">
        <v>0</v>
      </c>
      <c r="Z270">
        <v>0</v>
      </c>
      <c r="AA270">
        <v>112.06100000000001</v>
      </c>
      <c r="AB270">
        <v>10.824610939331199</v>
      </c>
      <c r="AC270">
        <v>0</v>
      </c>
      <c r="AD270">
        <v>0</v>
      </c>
      <c r="AE270">
        <v>0</v>
      </c>
      <c r="AF270">
        <v>0</v>
      </c>
      <c r="AG270">
        <v>422.41095000000001</v>
      </c>
      <c r="AH270">
        <v>0</v>
      </c>
      <c r="AI270">
        <v>1402.92</v>
      </c>
      <c r="AK270" s="106">
        <v>71279</v>
      </c>
    </row>
    <row r="271" spans="1:37" x14ac:dyDescent="0.25">
      <c r="A271" t="s">
        <v>468</v>
      </c>
      <c r="B271">
        <v>85</v>
      </c>
      <c r="C271">
        <v>2152.8726109930999</v>
      </c>
      <c r="D271">
        <v>2018</v>
      </c>
      <c r="E271">
        <v>9855.3601999999992</v>
      </c>
      <c r="F271">
        <v>0</v>
      </c>
      <c r="G271">
        <v>0</v>
      </c>
      <c r="H271">
        <v>37.203200000000002</v>
      </c>
      <c r="I271">
        <v>791.73059999999998</v>
      </c>
      <c r="J271">
        <v>1327.6892</v>
      </c>
      <c r="K271">
        <v>0</v>
      </c>
      <c r="L271">
        <v>7698.7371999999996</v>
      </c>
      <c r="N271">
        <v>0</v>
      </c>
      <c r="O271">
        <v>9018.2882000000009</v>
      </c>
      <c r="P271">
        <v>0</v>
      </c>
      <c r="Q271">
        <v>469.69040000000001</v>
      </c>
      <c r="R271">
        <v>327.85320000000002</v>
      </c>
      <c r="S271">
        <v>39.528399999999998</v>
      </c>
      <c r="T271">
        <v>0</v>
      </c>
      <c r="U271">
        <v>2021</v>
      </c>
      <c r="V271">
        <v>0.22919831417818001</v>
      </c>
      <c r="W271">
        <v>0</v>
      </c>
      <c r="X271">
        <v>0</v>
      </c>
      <c r="Y271">
        <v>0</v>
      </c>
      <c r="Z271">
        <v>0</v>
      </c>
      <c r="AA271">
        <v>115.54888819999999</v>
      </c>
      <c r="AB271">
        <v>0.23030340888006801</v>
      </c>
      <c r="AC271">
        <v>0</v>
      </c>
      <c r="AD271">
        <v>0</v>
      </c>
      <c r="AE271">
        <v>0</v>
      </c>
      <c r="AF271">
        <v>0</v>
      </c>
      <c r="AG271">
        <v>0</v>
      </c>
      <c r="AH271">
        <v>0</v>
      </c>
      <c r="AI271">
        <v>231.89</v>
      </c>
      <c r="AK271" s="106">
        <v>71280</v>
      </c>
    </row>
    <row r="272" spans="1:37" x14ac:dyDescent="0.25">
      <c r="A272" t="s">
        <v>469</v>
      </c>
      <c r="B272">
        <v>307</v>
      </c>
      <c r="C272">
        <v>2572.7715724918298</v>
      </c>
      <c r="D272">
        <v>2018</v>
      </c>
      <c r="E272">
        <v>9064.7921999999999</v>
      </c>
      <c r="F272">
        <v>285.99959999999999</v>
      </c>
      <c r="G272">
        <v>0</v>
      </c>
      <c r="H272">
        <v>125.5608</v>
      </c>
      <c r="I272">
        <v>2235.6797999999999</v>
      </c>
      <c r="J272">
        <v>2221.7285999999999</v>
      </c>
      <c r="K272">
        <v>0</v>
      </c>
      <c r="L272">
        <v>4195.8234000000002</v>
      </c>
      <c r="N272">
        <v>0</v>
      </c>
      <c r="O272">
        <v>6901.1935999999996</v>
      </c>
      <c r="P272">
        <v>0</v>
      </c>
      <c r="Q272">
        <v>1306.7624000000001</v>
      </c>
      <c r="R272">
        <v>734.76319999999998</v>
      </c>
      <c r="S272">
        <v>122.07299999999999</v>
      </c>
      <c r="T272">
        <v>0</v>
      </c>
      <c r="U272">
        <v>2021</v>
      </c>
      <c r="V272">
        <v>0.53379553740670105</v>
      </c>
      <c r="W272">
        <v>0</v>
      </c>
      <c r="X272">
        <v>0</v>
      </c>
      <c r="Y272">
        <v>0</v>
      </c>
      <c r="Z272">
        <v>0</v>
      </c>
      <c r="AA272">
        <v>145.37421749999999</v>
      </c>
      <c r="AB272">
        <v>5.0302050231504998</v>
      </c>
      <c r="AC272">
        <v>0</v>
      </c>
      <c r="AD272">
        <v>0</v>
      </c>
      <c r="AE272">
        <v>0</v>
      </c>
      <c r="AF272">
        <v>0</v>
      </c>
      <c r="AG272">
        <v>0</v>
      </c>
      <c r="AH272">
        <v>0</v>
      </c>
      <c r="AI272">
        <v>520.91999999999996</v>
      </c>
      <c r="AK272" s="106">
        <v>71281</v>
      </c>
    </row>
    <row r="273" spans="1:37" x14ac:dyDescent="0.25">
      <c r="A273" t="s">
        <v>470</v>
      </c>
      <c r="B273">
        <v>1256</v>
      </c>
      <c r="C273">
        <v>3110.5950394900101</v>
      </c>
      <c r="D273">
        <v>2018</v>
      </c>
      <c r="E273">
        <v>37699.6302</v>
      </c>
      <c r="F273">
        <v>1316.0632000000001</v>
      </c>
      <c r="G273">
        <v>0</v>
      </c>
      <c r="H273">
        <v>1175.3886</v>
      </c>
      <c r="I273">
        <v>9584.4743999999992</v>
      </c>
      <c r="J273">
        <v>1677.6318000000001</v>
      </c>
      <c r="K273">
        <v>841.72239999999999</v>
      </c>
      <c r="L273">
        <v>23104.3498</v>
      </c>
      <c r="N273">
        <v>0</v>
      </c>
      <c r="O273">
        <v>28774.35</v>
      </c>
      <c r="P273">
        <v>2412.395</v>
      </c>
      <c r="Q273">
        <v>4452.7579999999998</v>
      </c>
      <c r="R273">
        <v>2049.6637999999998</v>
      </c>
      <c r="S273">
        <v>10.4634</v>
      </c>
      <c r="T273">
        <v>0</v>
      </c>
      <c r="U273">
        <v>2021</v>
      </c>
      <c r="V273">
        <v>1.49366517494586</v>
      </c>
      <c r="W273">
        <v>0</v>
      </c>
      <c r="X273">
        <v>0</v>
      </c>
      <c r="Y273">
        <v>0</v>
      </c>
      <c r="Z273">
        <v>0</v>
      </c>
      <c r="AA273">
        <v>36.655999999999999</v>
      </c>
      <c r="AB273">
        <v>21.609847298297801</v>
      </c>
      <c r="AC273">
        <v>0</v>
      </c>
      <c r="AD273">
        <v>0</v>
      </c>
      <c r="AE273">
        <v>0</v>
      </c>
      <c r="AF273">
        <v>0</v>
      </c>
      <c r="AG273">
        <v>0</v>
      </c>
      <c r="AH273">
        <v>0</v>
      </c>
      <c r="AI273">
        <v>1455.09</v>
      </c>
      <c r="AK273" s="106">
        <v>71282</v>
      </c>
    </row>
    <row r="274" spans="1:37" x14ac:dyDescent="0.25">
      <c r="A274" t="s">
        <v>471</v>
      </c>
      <c r="B274">
        <v>527</v>
      </c>
      <c r="C274">
        <v>506.35460949837801</v>
      </c>
      <c r="D274">
        <v>2018</v>
      </c>
      <c r="E274">
        <v>8523.0205999999998</v>
      </c>
      <c r="F274">
        <v>295.30040000000002</v>
      </c>
      <c r="G274">
        <v>0</v>
      </c>
      <c r="H274">
        <v>376.68239999999997</v>
      </c>
      <c r="I274">
        <v>4579.4813999999997</v>
      </c>
      <c r="J274">
        <v>1092.8440000000001</v>
      </c>
      <c r="K274">
        <v>3.4878</v>
      </c>
      <c r="L274">
        <v>2175.2246</v>
      </c>
      <c r="N274">
        <v>0</v>
      </c>
      <c r="O274">
        <v>3934.2384000000002</v>
      </c>
      <c r="P274">
        <v>1771.8024</v>
      </c>
      <c r="Q274">
        <v>1721.8106</v>
      </c>
      <c r="R274">
        <v>802.19399999999996</v>
      </c>
      <c r="S274">
        <v>294.13780000000003</v>
      </c>
      <c r="T274">
        <v>0</v>
      </c>
      <c r="U274">
        <v>2021</v>
      </c>
      <c r="V274">
        <v>0.57031626490667597</v>
      </c>
      <c r="W274">
        <v>0</v>
      </c>
      <c r="X274">
        <v>0</v>
      </c>
      <c r="Y274">
        <v>0</v>
      </c>
      <c r="Z274">
        <v>0</v>
      </c>
      <c r="AA274">
        <v>11.96366465</v>
      </c>
      <c r="AB274">
        <v>1.4037865984328399</v>
      </c>
      <c r="AC274">
        <v>0</v>
      </c>
      <c r="AD274">
        <v>0</v>
      </c>
      <c r="AE274">
        <v>0</v>
      </c>
      <c r="AF274">
        <v>0</v>
      </c>
      <c r="AG274">
        <v>0</v>
      </c>
      <c r="AH274">
        <v>0</v>
      </c>
      <c r="AI274">
        <v>571.44000000000005</v>
      </c>
      <c r="AK274" s="106">
        <v>71283</v>
      </c>
    </row>
    <row r="275" spans="1:37" x14ac:dyDescent="0.25">
      <c r="A275" t="s">
        <v>472</v>
      </c>
      <c r="B275">
        <v>137</v>
      </c>
      <c r="C275">
        <v>884.61889699722303</v>
      </c>
      <c r="D275">
        <v>2018</v>
      </c>
      <c r="E275">
        <v>4191.1729999999998</v>
      </c>
      <c r="F275">
        <v>10.4634</v>
      </c>
      <c r="G275">
        <v>0</v>
      </c>
      <c r="H275">
        <v>245.30860000000001</v>
      </c>
      <c r="I275">
        <v>1307.925</v>
      </c>
      <c r="J275">
        <v>188.34119999999999</v>
      </c>
      <c r="K275">
        <v>0</v>
      </c>
      <c r="L275">
        <v>2439.1347999999998</v>
      </c>
      <c r="N275">
        <v>0</v>
      </c>
      <c r="O275">
        <v>3116.9306000000001</v>
      </c>
      <c r="P275">
        <v>0</v>
      </c>
      <c r="Q275">
        <v>768.47860000000003</v>
      </c>
      <c r="R275">
        <v>299.95080000000002</v>
      </c>
      <c r="S275">
        <v>5.8129999999999997</v>
      </c>
      <c r="T275">
        <v>0</v>
      </c>
      <c r="U275">
        <v>2021</v>
      </c>
      <c r="V275">
        <v>0.22047300197164599</v>
      </c>
      <c r="W275">
        <v>0</v>
      </c>
      <c r="X275">
        <v>0</v>
      </c>
      <c r="Y275">
        <v>0</v>
      </c>
      <c r="Z275">
        <v>0</v>
      </c>
      <c r="AA275">
        <v>19.939441080000002</v>
      </c>
      <c r="AB275">
        <v>2.6707591767176999</v>
      </c>
      <c r="AC275">
        <v>0</v>
      </c>
      <c r="AD275">
        <v>0</v>
      </c>
      <c r="AE275">
        <v>0</v>
      </c>
      <c r="AF275">
        <v>0</v>
      </c>
      <c r="AG275">
        <v>0</v>
      </c>
      <c r="AH275">
        <v>0</v>
      </c>
      <c r="AI275">
        <v>212.84</v>
      </c>
      <c r="AK275" s="106">
        <v>71284</v>
      </c>
    </row>
    <row r="276" spans="1:37" x14ac:dyDescent="0.25">
      <c r="A276" t="s">
        <v>473</v>
      </c>
      <c r="B276">
        <v>407</v>
      </c>
      <c r="C276">
        <v>3725.92900598807</v>
      </c>
      <c r="D276">
        <v>2018</v>
      </c>
      <c r="E276">
        <v>11142.358399999999</v>
      </c>
      <c r="F276">
        <v>740.57619999999997</v>
      </c>
      <c r="G276">
        <v>0</v>
      </c>
      <c r="H276">
        <v>430.16199999999998</v>
      </c>
      <c r="I276">
        <v>3624.9868000000001</v>
      </c>
      <c r="J276">
        <v>2640.2646</v>
      </c>
      <c r="K276">
        <v>0</v>
      </c>
      <c r="L276">
        <v>3706.3688000000002</v>
      </c>
      <c r="N276">
        <v>0</v>
      </c>
      <c r="O276">
        <v>7195.3314</v>
      </c>
      <c r="P276">
        <v>0</v>
      </c>
      <c r="Q276">
        <v>2718.1588000000002</v>
      </c>
      <c r="R276">
        <v>1181.2016000000001</v>
      </c>
      <c r="S276">
        <v>48.8292</v>
      </c>
      <c r="T276">
        <v>0</v>
      </c>
      <c r="U276">
        <v>2021</v>
      </c>
      <c r="V276">
        <v>0.868039172714136</v>
      </c>
      <c r="W276">
        <v>0</v>
      </c>
      <c r="X276">
        <v>0</v>
      </c>
      <c r="Y276">
        <v>0</v>
      </c>
      <c r="Z276">
        <v>0</v>
      </c>
      <c r="AA276">
        <v>51.185000000000002</v>
      </c>
      <c r="AB276">
        <v>6.3916478867930904</v>
      </c>
      <c r="AC276">
        <v>0</v>
      </c>
      <c r="AD276">
        <v>0</v>
      </c>
      <c r="AE276">
        <v>0</v>
      </c>
      <c r="AF276">
        <v>0</v>
      </c>
      <c r="AG276">
        <v>0</v>
      </c>
      <c r="AH276">
        <v>0</v>
      </c>
      <c r="AI276">
        <v>841.42</v>
      </c>
      <c r="AK276" s="106">
        <v>71285</v>
      </c>
    </row>
    <row r="277" spans="1:37" x14ac:dyDescent="0.25">
      <c r="A277" t="s">
        <v>474</v>
      </c>
      <c r="B277">
        <v>270</v>
      </c>
      <c r="C277">
        <v>1461.9758644953799</v>
      </c>
      <c r="D277">
        <v>2018</v>
      </c>
      <c r="E277">
        <v>12158.470799999999</v>
      </c>
      <c r="F277">
        <v>0</v>
      </c>
      <c r="G277">
        <v>0</v>
      </c>
      <c r="H277">
        <v>63.942999999999998</v>
      </c>
      <c r="I277">
        <v>1847.3714</v>
      </c>
      <c r="J277">
        <v>1197.4780000000001</v>
      </c>
      <c r="K277">
        <v>0</v>
      </c>
      <c r="L277">
        <v>9049.6784000000007</v>
      </c>
      <c r="N277">
        <v>0</v>
      </c>
      <c r="O277">
        <v>10476.188599999999</v>
      </c>
      <c r="P277">
        <v>0</v>
      </c>
      <c r="Q277">
        <v>933.56780000000003</v>
      </c>
      <c r="R277">
        <v>705.69820000000004</v>
      </c>
      <c r="S277">
        <v>44.178800000000003</v>
      </c>
      <c r="T277">
        <v>0</v>
      </c>
      <c r="U277">
        <v>2021</v>
      </c>
      <c r="V277">
        <v>0.60334836348898901</v>
      </c>
      <c r="W277">
        <v>0</v>
      </c>
      <c r="X277">
        <v>0</v>
      </c>
      <c r="Y277">
        <v>0</v>
      </c>
      <c r="Z277">
        <v>0</v>
      </c>
      <c r="AA277">
        <v>135.26566460000001</v>
      </c>
      <c r="AB277">
        <v>11.599124763255199</v>
      </c>
      <c r="AC277">
        <v>0</v>
      </c>
      <c r="AD277">
        <v>0</v>
      </c>
      <c r="AE277">
        <v>0</v>
      </c>
      <c r="AF277">
        <v>0</v>
      </c>
      <c r="AG277">
        <v>87.399450000000002</v>
      </c>
      <c r="AH277">
        <v>0</v>
      </c>
      <c r="AI277">
        <v>517.6</v>
      </c>
      <c r="AK277" s="106">
        <v>71286</v>
      </c>
    </row>
    <row r="278" spans="1:37" x14ac:dyDescent="0.25">
      <c r="A278" t="s">
        <v>475</v>
      </c>
      <c r="B278">
        <v>314</v>
      </c>
      <c r="C278">
        <v>554.82874999815704</v>
      </c>
      <c r="D278">
        <v>2018</v>
      </c>
      <c r="E278">
        <v>38000.743600000002</v>
      </c>
      <c r="F278">
        <v>27948.903999999999</v>
      </c>
      <c r="G278">
        <v>0</v>
      </c>
      <c r="H278">
        <v>447.601</v>
      </c>
      <c r="I278">
        <v>2996.0201999999999</v>
      </c>
      <c r="J278">
        <v>261.58499999999998</v>
      </c>
      <c r="K278">
        <v>3087.8656000000001</v>
      </c>
      <c r="L278">
        <v>3258.7678000000001</v>
      </c>
      <c r="N278">
        <v>0</v>
      </c>
      <c r="O278">
        <v>4198.1486000000004</v>
      </c>
      <c r="P278">
        <v>18431.860400000001</v>
      </c>
      <c r="Q278">
        <v>14831.288200000001</v>
      </c>
      <c r="R278">
        <v>527.82039999999995</v>
      </c>
      <c r="S278">
        <v>11.625999999999999</v>
      </c>
      <c r="T278">
        <v>0</v>
      </c>
      <c r="U278">
        <v>2021</v>
      </c>
      <c r="V278">
        <v>0.47922958011952999</v>
      </c>
      <c r="W278">
        <v>0</v>
      </c>
      <c r="X278">
        <v>0</v>
      </c>
      <c r="Y278">
        <v>0</v>
      </c>
      <c r="Z278">
        <v>0</v>
      </c>
      <c r="AA278">
        <v>114.0052175</v>
      </c>
      <c r="AB278">
        <v>0.94337931320969604</v>
      </c>
      <c r="AC278">
        <v>0</v>
      </c>
      <c r="AD278">
        <v>0</v>
      </c>
      <c r="AE278">
        <v>0</v>
      </c>
      <c r="AF278">
        <v>0</v>
      </c>
      <c r="AG278">
        <v>0</v>
      </c>
      <c r="AH278">
        <v>0</v>
      </c>
      <c r="AI278">
        <v>374.33</v>
      </c>
      <c r="AK278" s="106">
        <v>71287</v>
      </c>
    </row>
    <row r="279" spans="1:37" x14ac:dyDescent="0.25">
      <c r="A279" t="s">
        <v>476</v>
      </c>
      <c r="B279">
        <v>1156</v>
      </c>
      <c r="C279">
        <v>2802.7820894911401</v>
      </c>
      <c r="D279">
        <v>2018</v>
      </c>
      <c r="E279">
        <v>30411.290799999999</v>
      </c>
      <c r="F279">
        <v>9446.125</v>
      </c>
      <c r="G279">
        <v>0</v>
      </c>
      <c r="H279">
        <v>3797.0515999999998</v>
      </c>
      <c r="I279">
        <v>7383.6725999999999</v>
      </c>
      <c r="J279">
        <v>1595.0871999999999</v>
      </c>
      <c r="K279">
        <v>0</v>
      </c>
      <c r="L279">
        <v>8189.3544000000002</v>
      </c>
      <c r="N279">
        <v>968.44579999999996</v>
      </c>
      <c r="O279">
        <v>14187.2078</v>
      </c>
      <c r="P279">
        <v>0</v>
      </c>
      <c r="Q279">
        <v>12693.266799999999</v>
      </c>
      <c r="R279">
        <v>2482.1509999999998</v>
      </c>
      <c r="S279">
        <v>80.219399999999993</v>
      </c>
      <c r="T279">
        <v>0</v>
      </c>
      <c r="U279">
        <v>2021</v>
      </c>
      <c r="V279">
        <v>3.4830773002247502</v>
      </c>
      <c r="W279">
        <v>0</v>
      </c>
      <c r="X279">
        <v>0</v>
      </c>
      <c r="Y279">
        <v>0</v>
      </c>
      <c r="Z279">
        <v>0</v>
      </c>
      <c r="AA279">
        <v>102.625</v>
      </c>
      <c r="AB279">
        <v>114.677619879639</v>
      </c>
      <c r="AC279">
        <v>0</v>
      </c>
      <c r="AD279">
        <v>0</v>
      </c>
      <c r="AE279">
        <v>0</v>
      </c>
      <c r="AF279">
        <v>0.2</v>
      </c>
      <c r="AG279">
        <v>1526.4498960000001</v>
      </c>
      <c r="AH279">
        <v>0</v>
      </c>
      <c r="AI279">
        <v>1687.81</v>
      </c>
      <c r="AK279" s="106">
        <v>71289</v>
      </c>
    </row>
    <row r="280" spans="1:37" x14ac:dyDescent="0.25">
      <c r="A280" t="s">
        <v>477</v>
      </c>
      <c r="B280">
        <v>374</v>
      </c>
      <c r="C280">
        <v>953.19861949693302</v>
      </c>
      <c r="D280">
        <v>2018</v>
      </c>
      <c r="E280">
        <v>13179.2336</v>
      </c>
      <c r="F280">
        <v>0</v>
      </c>
      <c r="G280">
        <v>0</v>
      </c>
      <c r="H280">
        <v>1075.405</v>
      </c>
      <c r="I280">
        <v>2485.6388000000002</v>
      </c>
      <c r="J280">
        <v>513.86919999999998</v>
      </c>
      <c r="K280">
        <v>0</v>
      </c>
      <c r="L280">
        <v>9104.3205999999991</v>
      </c>
      <c r="N280">
        <v>0</v>
      </c>
      <c r="O280">
        <v>10321.5628</v>
      </c>
      <c r="P280">
        <v>0</v>
      </c>
      <c r="Q280">
        <v>2079.8914</v>
      </c>
      <c r="R280">
        <v>749.87699999999995</v>
      </c>
      <c r="S280">
        <v>27.9024</v>
      </c>
      <c r="T280">
        <v>0</v>
      </c>
      <c r="U280">
        <v>2021</v>
      </c>
      <c r="V280">
        <v>0.977853398762077</v>
      </c>
      <c r="W280">
        <v>0</v>
      </c>
      <c r="X280">
        <v>0</v>
      </c>
      <c r="Y280">
        <v>0</v>
      </c>
      <c r="Z280">
        <v>0</v>
      </c>
      <c r="AA280">
        <v>153.4949939</v>
      </c>
      <c r="AB280">
        <v>3.38073024509564</v>
      </c>
      <c r="AC280">
        <v>0</v>
      </c>
      <c r="AD280">
        <v>0</v>
      </c>
      <c r="AE280">
        <v>0</v>
      </c>
      <c r="AF280">
        <v>0</v>
      </c>
      <c r="AG280">
        <v>426.37968000000001</v>
      </c>
      <c r="AH280">
        <v>0</v>
      </c>
      <c r="AI280">
        <v>530.03</v>
      </c>
      <c r="AK280" s="106">
        <v>71290</v>
      </c>
    </row>
    <row r="281" spans="1:37" x14ac:dyDescent="0.25">
      <c r="A281" t="s">
        <v>478</v>
      </c>
      <c r="B281">
        <v>956</v>
      </c>
      <c r="C281">
        <v>3643.4362239884199</v>
      </c>
      <c r="D281">
        <v>2018</v>
      </c>
      <c r="E281">
        <v>14281.3784</v>
      </c>
      <c r="F281">
        <v>402.25959999999998</v>
      </c>
      <c r="G281">
        <v>0</v>
      </c>
      <c r="H281">
        <v>725.4624</v>
      </c>
      <c r="I281">
        <v>6716.3401999999996</v>
      </c>
      <c r="J281">
        <v>2353.1024000000002</v>
      </c>
      <c r="K281">
        <v>0</v>
      </c>
      <c r="L281">
        <v>4084.2138</v>
      </c>
      <c r="N281">
        <v>0</v>
      </c>
      <c r="O281">
        <v>8791.5812000000005</v>
      </c>
      <c r="P281">
        <v>0</v>
      </c>
      <c r="Q281">
        <v>3154.1338000000001</v>
      </c>
      <c r="R281">
        <v>2208.94</v>
      </c>
      <c r="S281">
        <v>126.7234</v>
      </c>
      <c r="T281">
        <v>0</v>
      </c>
      <c r="U281">
        <v>2021</v>
      </c>
      <c r="V281">
        <v>1.6978271639945099</v>
      </c>
      <c r="W281">
        <v>0</v>
      </c>
      <c r="X281">
        <v>0</v>
      </c>
      <c r="Y281">
        <v>0</v>
      </c>
      <c r="Z281">
        <v>0</v>
      </c>
      <c r="AA281">
        <v>277.12799999999999</v>
      </c>
      <c r="AB281">
        <v>20.262373550233001</v>
      </c>
      <c r="AC281">
        <v>0</v>
      </c>
      <c r="AD281">
        <v>0</v>
      </c>
      <c r="AE281">
        <v>0</v>
      </c>
      <c r="AF281">
        <v>0</v>
      </c>
      <c r="AG281">
        <v>0</v>
      </c>
      <c r="AH281">
        <v>0</v>
      </c>
      <c r="AI281">
        <v>1580.14</v>
      </c>
      <c r="AK281" s="106">
        <v>71291</v>
      </c>
    </row>
    <row r="282" spans="1:37" x14ac:dyDescent="0.25">
      <c r="A282" t="s">
        <v>479</v>
      </c>
      <c r="B282">
        <v>1316</v>
      </c>
      <c r="C282">
        <v>1419.7469219955001</v>
      </c>
      <c r="D282">
        <v>2018</v>
      </c>
      <c r="E282">
        <v>26350.329000000002</v>
      </c>
      <c r="F282">
        <v>258.09719999999999</v>
      </c>
      <c r="G282">
        <v>0</v>
      </c>
      <c r="H282">
        <v>1781.1032</v>
      </c>
      <c r="I282">
        <v>11993.381600000001</v>
      </c>
      <c r="J282">
        <v>1578.8108</v>
      </c>
      <c r="K282">
        <v>112.7722</v>
      </c>
      <c r="L282">
        <v>10626.164000000001</v>
      </c>
      <c r="N282">
        <v>0</v>
      </c>
      <c r="O282">
        <v>13787.2734</v>
      </c>
      <c r="P282">
        <v>5823.4633999999996</v>
      </c>
      <c r="Q282">
        <v>4887.5703999999996</v>
      </c>
      <c r="R282">
        <v>1786.9161999999999</v>
      </c>
      <c r="S282">
        <v>66.268199999999993</v>
      </c>
      <c r="T282">
        <v>0</v>
      </c>
      <c r="U282">
        <v>2021</v>
      </c>
      <c r="V282">
        <v>1.2888615433527499</v>
      </c>
      <c r="W282">
        <v>0</v>
      </c>
      <c r="X282">
        <v>0</v>
      </c>
      <c r="Y282">
        <v>0</v>
      </c>
      <c r="Z282">
        <v>0</v>
      </c>
      <c r="AA282">
        <v>31.408999999999999</v>
      </c>
      <c r="AB282">
        <v>7.5776441507738301</v>
      </c>
      <c r="AC282">
        <v>0</v>
      </c>
      <c r="AD282">
        <v>0</v>
      </c>
      <c r="AE282">
        <v>0</v>
      </c>
      <c r="AF282">
        <v>0</v>
      </c>
      <c r="AG282">
        <v>0</v>
      </c>
      <c r="AH282">
        <v>0</v>
      </c>
      <c r="AI282">
        <v>1272.8900000000001</v>
      </c>
      <c r="AK282" s="106">
        <v>71292</v>
      </c>
    </row>
    <row r="283" spans="1:37" x14ac:dyDescent="0.25">
      <c r="A283" t="s">
        <v>480</v>
      </c>
      <c r="B283">
        <v>409</v>
      </c>
      <c r="C283">
        <v>1517.3803659950399</v>
      </c>
      <c r="D283">
        <v>2018</v>
      </c>
      <c r="E283">
        <v>7841.7370000000001</v>
      </c>
      <c r="F283">
        <v>62.7804</v>
      </c>
      <c r="G283">
        <v>0</v>
      </c>
      <c r="H283">
        <v>169.7396</v>
      </c>
      <c r="I283">
        <v>2858.8334</v>
      </c>
      <c r="J283">
        <v>1402.0956000000001</v>
      </c>
      <c r="K283">
        <v>0</v>
      </c>
      <c r="L283">
        <v>3348.288</v>
      </c>
      <c r="N283">
        <v>0</v>
      </c>
      <c r="O283">
        <v>5111.9521999999997</v>
      </c>
      <c r="P283">
        <v>0</v>
      </c>
      <c r="Q283">
        <v>1624.1522</v>
      </c>
      <c r="R283">
        <v>930.08</v>
      </c>
      <c r="S283">
        <v>175.55260000000001</v>
      </c>
      <c r="T283">
        <v>0</v>
      </c>
      <c r="U283">
        <v>2021</v>
      </c>
      <c r="V283">
        <v>0.85658673329895096</v>
      </c>
      <c r="W283">
        <v>0</v>
      </c>
      <c r="X283">
        <v>0</v>
      </c>
      <c r="Y283">
        <v>0</v>
      </c>
      <c r="Z283">
        <v>0</v>
      </c>
      <c r="AA283">
        <v>35.890993940000001</v>
      </c>
      <c r="AB283">
        <v>3.8891108326721802</v>
      </c>
      <c r="AC283">
        <v>0</v>
      </c>
      <c r="AD283">
        <v>0</v>
      </c>
      <c r="AE283">
        <v>0</v>
      </c>
      <c r="AF283">
        <v>0</v>
      </c>
      <c r="AG283">
        <v>0</v>
      </c>
      <c r="AH283">
        <v>0</v>
      </c>
      <c r="AI283">
        <v>661.71</v>
      </c>
      <c r="AK283" s="106">
        <v>71293</v>
      </c>
    </row>
    <row r="284" spans="1:37" x14ac:dyDescent="0.25">
      <c r="A284" t="s">
        <v>481</v>
      </c>
      <c r="B284">
        <v>1231</v>
      </c>
      <c r="C284">
        <v>1552.0548859949799</v>
      </c>
      <c r="D284">
        <v>2018</v>
      </c>
      <c r="E284">
        <v>31666.898799999999</v>
      </c>
      <c r="F284">
        <v>838.2346</v>
      </c>
      <c r="G284">
        <v>0</v>
      </c>
      <c r="H284">
        <v>4159.7828</v>
      </c>
      <c r="I284">
        <v>13023.4452</v>
      </c>
      <c r="J284">
        <v>1855.5096000000001</v>
      </c>
      <c r="K284">
        <v>0</v>
      </c>
      <c r="L284">
        <v>11789.926600000001</v>
      </c>
      <c r="N284">
        <v>0</v>
      </c>
      <c r="O284">
        <v>13810.5254</v>
      </c>
      <c r="P284">
        <v>8945.0444000000007</v>
      </c>
      <c r="Q284">
        <v>7363.9084000000003</v>
      </c>
      <c r="R284">
        <v>1546.258</v>
      </c>
      <c r="S284">
        <v>0</v>
      </c>
      <c r="T284">
        <v>0</v>
      </c>
      <c r="U284">
        <v>2021</v>
      </c>
      <c r="V284">
        <v>3.5943492071288299</v>
      </c>
      <c r="W284">
        <v>0</v>
      </c>
      <c r="X284">
        <v>0</v>
      </c>
      <c r="Y284">
        <v>0</v>
      </c>
      <c r="Z284">
        <v>0</v>
      </c>
      <c r="AA284">
        <v>27.915217510000002</v>
      </c>
      <c r="AB284">
        <v>31.322444941689199</v>
      </c>
      <c r="AC284">
        <v>0</v>
      </c>
      <c r="AD284">
        <v>0</v>
      </c>
      <c r="AE284">
        <v>0</v>
      </c>
      <c r="AF284">
        <v>0</v>
      </c>
      <c r="AG284">
        <v>2466.63</v>
      </c>
      <c r="AH284">
        <v>0</v>
      </c>
      <c r="AI284">
        <v>1098.1500000000001</v>
      </c>
      <c r="AK284" s="106">
        <v>71294</v>
      </c>
    </row>
    <row r="285" spans="1:37" x14ac:dyDescent="0.25">
      <c r="A285" t="s">
        <v>482</v>
      </c>
      <c r="B285">
        <v>1502</v>
      </c>
      <c r="C285">
        <v>2862.5290764910201</v>
      </c>
      <c r="D285">
        <v>2018</v>
      </c>
      <c r="E285">
        <v>31790.134399999999</v>
      </c>
      <c r="F285">
        <v>534.79600000000005</v>
      </c>
      <c r="G285">
        <v>0</v>
      </c>
      <c r="H285">
        <v>2848.37</v>
      </c>
      <c r="I285">
        <v>11171.4234</v>
      </c>
      <c r="J285">
        <v>2281.0212000000001</v>
      </c>
      <c r="K285">
        <v>0</v>
      </c>
      <c r="L285">
        <v>14954.523800000001</v>
      </c>
      <c r="N285">
        <v>0</v>
      </c>
      <c r="O285">
        <v>18910.851600000002</v>
      </c>
      <c r="P285">
        <v>4195.8234000000002</v>
      </c>
      <c r="Q285">
        <v>5622.3335999999999</v>
      </c>
      <c r="R285">
        <v>2657.7035999999998</v>
      </c>
      <c r="S285">
        <v>403.42219999999998</v>
      </c>
      <c r="T285">
        <v>0</v>
      </c>
      <c r="U285">
        <v>2021</v>
      </c>
      <c r="V285">
        <v>2.69457721545096</v>
      </c>
      <c r="W285">
        <v>0</v>
      </c>
      <c r="X285">
        <v>0</v>
      </c>
      <c r="Y285">
        <v>0</v>
      </c>
      <c r="Z285">
        <v>0</v>
      </c>
      <c r="AA285">
        <v>41.772105719999999</v>
      </c>
      <c r="AB285">
        <v>26.211076629044999</v>
      </c>
      <c r="AC285">
        <v>0</v>
      </c>
      <c r="AD285">
        <v>0</v>
      </c>
      <c r="AE285">
        <v>0</v>
      </c>
      <c r="AF285">
        <v>0</v>
      </c>
      <c r="AG285">
        <v>794.27700000000004</v>
      </c>
      <c r="AH285">
        <v>0</v>
      </c>
      <c r="AI285">
        <v>1897.33</v>
      </c>
      <c r="AK285" s="106">
        <v>71295</v>
      </c>
    </row>
    <row r="286" spans="1:37" x14ac:dyDescent="0.25">
      <c r="A286" t="s">
        <v>483</v>
      </c>
      <c r="B286">
        <v>741</v>
      </c>
      <c r="C286">
        <v>1524.29251449516</v>
      </c>
      <c r="D286">
        <v>2018</v>
      </c>
      <c r="E286">
        <v>11920.1378</v>
      </c>
      <c r="F286">
        <v>351.10520000000002</v>
      </c>
      <c r="G286">
        <v>0</v>
      </c>
      <c r="H286">
        <v>461.55220000000003</v>
      </c>
      <c r="I286">
        <v>5249.1390000000001</v>
      </c>
      <c r="J286">
        <v>844.04759999999999</v>
      </c>
      <c r="K286">
        <v>0</v>
      </c>
      <c r="L286">
        <v>5014.2938000000004</v>
      </c>
      <c r="N286">
        <v>0</v>
      </c>
      <c r="O286">
        <v>7482.4935999999998</v>
      </c>
      <c r="P286">
        <v>0</v>
      </c>
      <c r="Q286">
        <v>2691.4189999999999</v>
      </c>
      <c r="R286">
        <v>1691.5830000000001</v>
      </c>
      <c r="S286">
        <v>54.642200000000003</v>
      </c>
      <c r="T286">
        <v>0</v>
      </c>
      <c r="U286">
        <v>2021</v>
      </c>
      <c r="V286">
        <v>1.22092637086857</v>
      </c>
      <c r="W286">
        <v>0</v>
      </c>
      <c r="X286">
        <v>0</v>
      </c>
      <c r="Y286">
        <v>0</v>
      </c>
      <c r="Z286">
        <v>0</v>
      </c>
      <c r="AA286">
        <v>25.143000000000001</v>
      </c>
      <c r="AB286">
        <v>14.044006469213199</v>
      </c>
      <c r="AC286">
        <v>0</v>
      </c>
      <c r="AD286">
        <v>0</v>
      </c>
      <c r="AE286">
        <v>0</v>
      </c>
      <c r="AF286">
        <v>0</v>
      </c>
      <c r="AG286">
        <v>0</v>
      </c>
      <c r="AH286">
        <v>0</v>
      </c>
      <c r="AI286">
        <v>1214.0899999999999</v>
      </c>
      <c r="AK286" s="106">
        <v>71296</v>
      </c>
    </row>
    <row r="287" spans="1:37" x14ac:dyDescent="0.25">
      <c r="A287" t="s">
        <v>484</v>
      </c>
      <c r="B287">
        <v>751</v>
      </c>
      <c r="C287">
        <v>2342.2638209925499</v>
      </c>
      <c r="D287">
        <v>2018</v>
      </c>
      <c r="E287">
        <v>16587.9768</v>
      </c>
      <c r="F287">
        <v>266.23540000000003</v>
      </c>
      <c r="G287">
        <v>0</v>
      </c>
      <c r="H287">
        <v>689.42179999999996</v>
      </c>
      <c r="I287">
        <v>7154.6404000000002</v>
      </c>
      <c r="J287">
        <v>1298.6242</v>
      </c>
      <c r="K287">
        <v>997.51080000000002</v>
      </c>
      <c r="L287">
        <v>6181.5442000000003</v>
      </c>
      <c r="N287">
        <v>0</v>
      </c>
      <c r="O287">
        <v>9355.4421999999995</v>
      </c>
      <c r="P287">
        <v>2563.5329999999999</v>
      </c>
      <c r="Q287">
        <v>2943.7031999999999</v>
      </c>
      <c r="R287">
        <v>1686.9326000000001</v>
      </c>
      <c r="S287">
        <v>38.3658</v>
      </c>
      <c r="T287">
        <v>0</v>
      </c>
      <c r="U287">
        <v>2021</v>
      </c>
      <c r="V287">
        <v>1.22136271804553</v>
      </c>
      <c r="W287">
        <v>0</v>
      </c>
      <c r="X287">
        <v>0</v>
      </c>
      <c r="Y287">
        <v>0</v>
      </c>
      <c r="Z287">
        <v>0</v>
      </c>
      <c r="AA287">
        <v>141.92099390000001</v>
      </c>
      <c r="AB287">
        <v>15.4612913037823</v>
      </c>
      <c r="AC287">
        <v>0</v>
      </c>
      <c r="AD287">
        <v>0</v>
      </c>
      <c r="AE287">
        <v>0</v>
      </c>
      <c r="AF287">
        <v>0</v>
      </c>
      <c r="AG287">
        <v>0</v>
      </c>
      <c r="AH287">
        <v>0</v>
      </c>
      <c r="AI287">
        <v>1201.67</v>
      </c>
      <c r="AK287" s="106">
        <v>71297</v>
      </c>
    </row>
    <row r="288" spans="1:37" x14ac:dyDescent="0.25">
      <c r="A288" t="s">
        <v>485</v>
      </c>
      <c r="B288">
        <v>311</v>
      </c>
      <c r="C288">
        <v>283.72537899905399</v>
      </c>
      <c r="D288">
        <v>2018</v>
      </c>
      <c r="E288">
        <v>17402.9594</v>
      </c>
      <c r="F288">
        <v>0</v>
      </c>
      <c r="G288">
        <v>0</v>
      </c>
      <c r="H288">
        <v>274.37360000000001</v>
      </c>
      <c r="I288">
        <v>2668.1669999999999</v>
      </c>
      <c r="J288">
        <v>259.25979999999998</v>
      </c>
      <c r="K288">
        <v>2013.6232</v>
      </c>
      <c r="L288">
        <v>12187.5358</v>
      </c>
      <c r="N288">
        <v>0</v>
      </c>
      <c r="O288">
        <v>13416.404</v>
      </c>
      <c r="P288">
        <v>0</v>
      </c>
      <c r="Q288">
        <v>3383.1660000000002</v>
      </c>
      <c r="R288">
        <v>594.08860000000004</v>
      </c>
      <c r="S288">
        <v>9.3008000000000006</v>
      </c>
      <c r="T288">
        <v>0</v>
      </c>
      <c r="U288">
        <v>2021</v>
      </c>
      <c r="V288">
        <v>0.440655577721834</v>
      </c>
      <c r="W288">
        <v>0</v>
      </c>
      <c r="X288">
        <v>0</v>
      </c>
      <c r="Y288">
        <v>0</v>
      </c>
      <c r="Z288">
        <v>0</v>
      </c>
      <c r="AA288">
        <v>23.927329289999999</v>
      </c>
      <c r="AB288">
        <v>5.4512622831091502</v>
      </c>
      <c r="AC288">
        <v>0</v>
      </c>
      <c r="AD288">
        <v>0</v>
      </c>
      <c r="AE288">
        <v>0</v>
      </c>
      <c r="AF288">
        <v>0</v>
      </c>
      <c r="AG288">
        <v>0</v>
      </c>
      <c r="AH288">
        <v>0</v>
      </c>
      <c r="AI288">
        <v>420.71</v>
      </c>
      <c r="AK288" s="106">
        <v>71299</v>
      </c>
    </row>
    <row r="289" spans="1:37" x14ac:dyDescent="0.25">
      <c r="A289" t="s">
        <v>486</v>
      </c>
      <c r="B289">
        <v>626</v>
      </c>
      <c r="C289">
        <v>1838.9695044939499</v>
      </c>
      <c r="D289">
        <v>2018</v>
      </c>
      <c r="E289">
        <v>79418.368600000002</v>
      </c>
      <c r="F289">
        <v>769.64120000000003</v>
      </c>
      <c r="G289">
        <v>0</v>
      </c>
      <c r="H289">
        <v>1291.6486</v>
      </c>
      <c r="I289">
        <v>4196.9859999999999</v>
      </c>
      <c r="J289">
        <v>1941.5419999999999</v>
      </c>
      <c r="K289">
        <v>0</v>
      </c>
      <c r="L289">
        <v>71218.550799999997</v>
      </c>
      <c r="N289">
        <v>0</v>
      </c>
      <c r="O289">
        <v>73968.099799999996</v>
      </c>
      <c r="P289">
        <v>884.73860000000002</v>
      </c>
      <c r="Q289">
        <v>3066.9387999999999</v>
      </c>
      <c r="R289">
        <v>1330.0144</v>
      </c>
      <c r="S289">
        <v>169.7396</v>
      </c>
      <c r="T289">
        <v>0</v>
      </c>
      <c r="U289">
        <v>2021</v>
      </c>
      <c r="V289">
        <v>0.97823948802495397</v>
      </c>
      <c r="W289">
        <v>0</v>
      </c>
      <c r="X289">
        <v>0</v>
      </c>
      <c r="Y289">
        <v>0</v>
      </c>
      <c r="Z289">
        <v>0</v>
      </c>
      <c r="AA289">
        <v>136.64500000000001</v>
      </c>
      <c r="AB289">
        <v>12.2482154397582</v>
      </c>
      <c r="AC289">
        <v>0</v>
      </c>
      <c r="AD289">
        <v>0</v>
      </c>
      <c r="AE289">
        <v>0</v>
      </c>
      <c r="AF289">
        <v>0</v>
      </c>
      <c r="AG289">
        <v>0</v>
      </c>
      <c r="AH289">
        <v>0</v>
      </c>
      <c r="AI289">
        <v>946.6</v>
      </c>
      <c r="AK289" s="106">
        <v>71300</v>
      </c>
    </row>
    <row r="290" spans="1:37" x14ac:dyDescent="0.25">
      <c r="A290" t="s">
        <v>487</v>
      </c>
      <c r="B290">
        <v>166</v>
      </c>
      <c r="C290">
        <v>1617.7713544949199</v>
      </c>
      <c r="D290">
        <v>2018</v>
      </c>
      <c r="E290">
        <v>6896.5432000000001</v>
      </c>
      <c r="F290">
        <v>0</v>
      </c>
      <c r="G290">
        <v>0</v>
      </c>
      <c r="H290">
        <v>515.03179999999998</v>
      </c>
      <c r="I290">
        <v>1355.5916</v>
      </c>
      <c r="J290">
        <v>1326.5265999999999</v>
      </c>
      <c r="K290">
        <v>0</v>
      </c>
      <c r="L290">
        <v>3699.3932</v>
      </c>
      <c r="N290">
        <v>0</v>
      </c>
      <c r="O290">
        <v>5303.7812000000004</v>
      </c>
      <c r="P290">
        <v>0</v>
      </c>
      <c r="Q290">
        <v>1047.5026</v>
      </c>
      <c r="R290">
        <v>475.5034</v>
      </c>
      <c r="S290">
        <v>69.756</v>
      </c>
      <c r="T290">
        <v>0</v>
      </c>
      <c r="U290">
        <v>2021</v>
      </c>
      <c r="V290">
        <v>0.34505184662591898</v>
      </c>
      <c r="W290">
        <v>0</v>
      </c>
      <c r="X290">
        <v>0</v>
      </c>
      <c r="Y290">
        <v>0</v>
      </c>
      <c r="Z290">
        <v>0</v>
      </c>
      <c r="AA290">
        <v>116.19366460000001</v>
      </c>
      <c r="AB290">
        <v>0.47898895531952501</v>
      </c>
      <c r="AC290">
        <v>0</v>
      </c>
      <c r="AD290">
        <v>0</v>
      </c>
      <c r="AE290">
        <v>0</v>
      </c>
      <c r="AF290">
        <v>0</v>
      </c>
      <c r="AG290">
        <v>0</v>
      </c>
      <c r="AH290">
        <v>0</v>
      </c>
      <c r="AI290">
        <v>340.38</v>
      </c>
      <c r="AK290" s="106">
        <v>71301</v>
      </c>
    </row>
    <row r="291" spans="1:37" x14ac:dyDescent="0.25">
      <c r="A291" t="s">
        <v>488</v>
      </c>
      <c r="B291">
        <v>215</v>
      </c>
      <c r="C291">
        <v>528.83352199827596</v>
      </c>
      <c r="D291">
        <v>2018</v>
      </c>
      <c r="E291">
        <v>6237.3490000000002</v>
      </c>
      <c r="F291">
        <v>68.593400000000003</v>
      </c>
      <c r="G291">
        <v>0</v>
      </c>
      <c r="H291">
        <v>219.73140000000001</v>
      </c>
      <c r="I291">
        <v>1914.8022000000001</v>
      </c>
      <c r="J291">
        <v>419.6986</v>
      </c>
      <c r="K291">
        <v>0</v>
      </c>
      <c r="L291">
        <v>3614.5234</v>
      </c>
      <c r="N291">
        <v>0</v>
      </c>
      <c r="O291">
        <v>4688.7658000000001</v>
      </c>
      <c r="P291">
        <v>0</v>
      </c>
      <c r="Q291">
        <v>899.85239999999999</v>
      </c>
      <c r="R291">
        <v>635.94219999999996</v>
      </c>
      <c r="S291">
        <v>12.788600000000001</v>
      </c>
      <c r="T291">
        <v>0</v>
      </c>
      <c r="U291">
        <v>2021</v>
      </c>
      <c r="V291">
        <v>0.52638446025503405</v>
      </c>
      <c r="W291">
        <v>0</v>
      </c>
      <c r="X291">
        <v>0</v>
      </c>
      <c r="Y291">
        <v>0</v>
      </c>
      <c r="Z291">
        <v>0</v>
      </c>
      <c r="AA291">
        <v>80.106441079999996</v>
      </c>
      <c r="AB291">
        <v>6.5757905007456001</v>
      </c>
      <c r="AC291">
        <v>0</v>
      </c>
      <c r="AD291">
        <v>0</v>
      </c>
      <c r="AE291">
        <v>0</v>
      </c>
      <c r="AF291">
        <v>0</v>
      </c>
      <c r="AG291">
        <v>0</v>
      </c>
      <c r="AH291">
        <v>0</v>
      </c>
      <c r="AI291">
        <v>469.57</v>
      </c>
      <c r="AK291" s="106">
        <v>71302</v>
      </c>
    </row>
    <row r="292" spans="1:37" x14ac:dyDescent="0.25">
      <c r="A292" t="s">
        <v>489</v>
      </c>
      <c r="B292">
        <v>491</v>
      </c>
      <c r="C292">
        <v>950.370790996972</v>
      </c>
      <c r="D292">
        <v>2018</v>
      </c>
      <c r="E292">
        <v>6593.1045999999997</v>
      </c>
      <c r="F292">
        <v>94.170599999999993</v>
      </c>
      <c r="G292">
        <v>0</v>
      </c>
      <c r="H292">
        <v>192.99160000000001</v>
      </c>
      <c r="I292">
        <v>3311.0848000000001</v>
      </c>
      <c r="J292">
        <v>519.68219999999997</v>
      </c>
      <c r="K292">
        <v>0</v>
      </c>
      <c r="L292">
        <v>2475.1754000000001</v>
      </c>
      <c r="N292">
        <v>0</v>
      </c>
      <c r="O292">
        <v>3634.2876000000001</v>
      </c>
      <c r="P292">
        <v>0</v>
      </c>
      <c r="Q292">
        <v>1740.4122</v>
      </c>
      <c r="R292">
        <v>1100.9821999999999</v>
      </c>
      <c r="S292">
        <v>118.5852</v>
      </c>
      <c r="T292">
        <v>0</v>
      </c>
      <c r="U292">
        <v>2021</v>
      </c>
      <c r="V292">
        <v>0.77527782589475303</v>
      </c>
      <c r="W292">
        <v>0</v>
      </c>
      <c r="X292">
        <v>0</v>
      </c>
      <c r="Y292">
        <v>0</v>
      </c>
      <c r="Z292">
        <v>0</v>
      </c>
      <c r="AA292">
        <v>23.927329289999999</v>
      </c>
      <c r="AB292">
        <v>3.9071414222102199</v>
      </c>
      <c r="AC292">
        <v>0</v>
      </c>
      <c r="AD292">
        <v>0</v>
      </c>
      <c r="AE292">
        <v>0</v>
      </c>
      <c r="AF292">
        <v>0</v>
      </c>
      <c r="AG292">
        <v>0</v>
      </c>
      <c r="AH292">
        <v>0</v>
      </c>
      <c r="AI292">
        <v>785.1</v>
      </c>
      <c r="AK292" s="106">
        <v>71303</v>
      </c>
    </row>
    <row r="293" spans="1:37" x14ac:dyDescent="0.25">
      <c r="A293" t="s">
        <v>490</v>
      </c>
      <c r="B293">
        <v>841</v>
      </c>
      <c r="C293">
        <v>1936.9237409938501</v>
      </c>
      <c r="D293">
        <v>2018</v>
      </c>
      <c r="E293">
        <v>121534.7162</v>
      </c>
      <c r="F293">
        <v>497.59280000000001</v>
      </c>
      <c r="G293">
        <v>0</v>
      </c>
      <c r="H293">
        <v>1064.9416000000001</v>
      </c>
      <c r="I293">
        <v>7229.0468000000001</v>
      </c>
      <c r="J293">
        <v>2873.9472000000001</v>
      </c>
      <c r="K293">
        <v>1733.4366</v>
      </c>
      <c r="L293">
        <v>108135.7512</v>
      </c>
      <c r="N293">
        <v>0</v>
      </c>
      <c r="O293">
        <v>111614.2504</v>
      </c>
      <c r="P293">
        <v>2985.5567999999998</v>
      </c>
      <c r="Q293">
        <v>5122.4156000000003</v>
      </c>
      <c r="R293">
        <v>1448.5996</v>
      </c>
      <c r="S293">
        <v>362.7312</v>
      </c>
      <c r="T293">
        <v>0</v>
      </c>
      <c r="U293">
        <v>2021</v>
      </c>
      <c r="V293">
        <v>1.05078102763806</v>
      </c>
      <c r="W293">
        <v>0</v>
      </c>
      <c r="X293">
        <v>0</v>
      </c>
      <c r="Y293">
        <v>0</v>
      </c>
      <c r="Z293">
        <v>0</v>
      </c>
      <c r="AA293">
        <v>38.530999999999999</v>
      </c>
      <c r="AB293">
        <v>7.5009608724104897</v>
      </c>
      <c r="AC293">
        <v>0</v>
      </c>
      <c r="AD293">
        <v>0</v>
      </c>
      <c r="AE293">
        <v>0</v>
      </c>
      <c r="AF293">
        <v>0</v>
      </c>
      <c r="AG293">
        <v>0</v>
      </c>
      <c r="AH293">
        <v>0</v>
      </c>
      <c r="AI293">
        <v>1032.72</v>
      </c>
      <c r="AK293" s="106">
        <v>71305</v>
      </c>
    </row>
    <row r="294" spans="1:37" x14ac:dyDescent="0.25">
      <c r="A294" t="s">
        <v>491</v>
      </c>
      <c r="B294">
        <v>17239</v>
      </c>
      <c r="C294">
        <v>1670.9457954946899</v>
      </c>
      <c r="D294">
        <v>2018</v>
      </c>
      <c r="E294">
        <v>361119.83639999997</v>
      </c>
      <c r="F294">
        <v>21127.929800000002</v>
      </c>
      <c r="G294">
        <v>0</v>
      </c>
      <c r="H294">
        <v>115379.9118</v>
      </c>
      <c r="I294">
        <v>134159.38959999999</v>
      </c>
      <c r="J294">
        <v>432.48719999999997</v>
      </c>
      <c r="K294">
        <v>775.45420000000001</v>
      </c>
      <c r="L294">
        <v>89244.663799999995</v>
      </c>
      <c r="N294">
        <v>33150.376400000001</v>
      </c>
      <c r="O294">
        <v>108478.7182</v>
      </c>
      <c r="P294">
        <v>126029.3278</v>
      </c>
      <c r="Q294">
        <v>83243.3226</v>
      </c>
      <c r="R294">
        <v>10207.628000000001</v>
      </c>
      <c r="S294">
        <v>10.4634</v>
      </c>
      <c r="T294">
        <v>0</v>
      </c>
      <c r="U294">
        <v>2021</v>
      </c>
      <c r="V294">
        <v>46.378113433709402</v>
      </c>
      <c r="W294">
        <v>0</v>
      </c>
      <c r="X294">
        <v>0</v>
      </c>
      <c r="Y294">
        <v>0</v>
      </c>
      <c r="Z294">
        <v>0</v>
      </c>
      <c r="AA294">
        <v>682.12599999999998</v>
      </c>
      <c r="AB294">
        <v>170.70687737828601</v>
      </c>
      <c r="AC294">
        <v>0</v>
      </c>
      <c r="AD294">
        <v>0</v>
      </c>
      <c r="AE294">
        <v>31242.352940000001</v>
      </c>
      <c r="AF294">
        <v>0</v>
      </c>
      <c r="AG294">
        <v>10.0815264</v>
      </c>
      <c r="AH294">
        <v>0</v>
      </c>
      <c r="AI294">
        <v>7301.95</v>
      </c>
      <c r="AK294" s="106">
        <v>71306</v>
      </c>
    </row>
    <row r="295" spans="1:37" x14ac:dyDescent="0.25">
      <c r="A295" t="s">
        <v>492</v>
      </c>
      <c r="B295">
        <v>289</v>
      </c>
      <c r="C295">
        <v>973.82554599688399</v>
      </c>
      <c r="D295">
        <v>2018</v>
      </c>
      <c r="E295">
        <v>11946.8776</v>
      </c>
      <c r="F295">
        <v>0</v>
      </c>
      <c r="G295">
        <v>0</v>
      </c>
      <c r="H295">
        <v>220.89400000000001</v>
      </c>
      <c r="I295">
        <v>2735.5978</v>
      </c>
      <c r="J295">
        <v>619.66579999999999</v>
      </c>
      <c r="K295">
        <v>0</v>
      </c>
      <c r="L295">
        <v>8370.7199999999993</v>
      </c>
      <c r="N295">
        <v>0</v>
      </c>
      <c r="O295">
        <v>9721.6612000000005</v>
      </c>
      <c r="P295">
        <v>0</v>
      </c>
      <c r="Q295">
        <v>1214.9169999999999</v>
      </c>
      <c r="R295">
        <v>970.77099999999996</v>
      </c>
      <c r="S295">
        <v>39.528399999999998</v>
      </c>
      <c r="T295">
        <v>0</v>
      </c>
      <c r="U295">
        <v>2021</v>
      </c>
      <c r="V295">
        <v>0.98106059663530998</v>
      </c>
      <c r="W295">
        <v>0</v>
      </c>
      <c r="X295">
        <v>0</v>
      </c>
      <c r="Y295">
        <v>0</v>
      </c>
      <c r="Z295">
        <v>0</v>
      </c>
      <c r="AA295">
        <v>282.42432930000001</v>
      </c>
      <c r="AB295">
        <v>4.81853009729255</v>
      </c>
      <c r="AC295">
        <v>0</v>
      </c>
      <c r="AD295">
        <v>0</v>
      </c>
      <c r="AE295">
        <v>0</v>
      </c>
      <c r="AF295">
        <v>0</v>
      </c>
      <c r="AG295">
        <v>0</v>
      </c>
      <c r="AH295">
        <v>0</v>
      </c>
      <c r="AI295">
        <v>708.08</v>
      </c>
      <c r="AK295" s="106">
        <v>71307</v>
      </c>
    </row>
    <row r="296" spans="1:37" x14ac:dyDescent="0.25">
      <c r="A296" t="s">
        <v>493</v>
      </c>
      <c r="B296">
        <v>31</v>
      </c>
      <c r="C296">
        <v>257.10252649917999</v>
      </c>
      <c r="D296">
        <v>2018</v>
      </c>
      <c r="E296">
        <v>792.89319999999998</v>
      </c>
      <c r="F296">
        <v>0</v>
      </c>
      <c r="G296">
        <v>0</v>
      </c>
      <c r="H296">
        <v>22.089400000000001</v>
      </c>
      <c r="I296">
        <v>402.25959999999998</v>
      </c>
      <c r="J296">
        <v>3.4878</v>
      </c>
      <c r="K296">
        <v>0</v>
      </c>
      <c r="L296">
        <v>365.0564</v>
      </c>
      <c r="N296">
        <v>0</v>
      </c>
      <c r="O296">
        <v>505.73099999999999</v>
      </c>
      <c r="P296">
        <v>0</v>
      </c>
      <c r="Q296">
        <v>177.87780000000001</v>
      </c>
      <c r="R296">
        <v>110.447</v>
      </c>
      <c r="S296">
        <v>0</v>
      </c>
      <c r="T296">
        <v>0</v>
      </c>
      <c r="U296">
        <v>2021</v>
      </c>
      <c r="V296">
        <v>7.8865750009811997E-2</v>
      </c>
      <c r="W296">
        <v>0</v>
      </c>
      <c r="X296">
        <v>0</v>
      </c>
      <c r="Y296">
        <v>0</v>
      </c>
      <c r="Z296">
        <v>0</v>
      </c>
      <c r="AA296">
        <v>3.9878882149999999</v>
      </c>
      <c r="AB296">
        <v>1.8784344520555001</v>
      </c>
      <c r="AC296">
        <v>0</v>
      </c>
      <c r="AD296">
        <v>0</v>
      </c>
      <c r="AE296">
        <v>0</v>
      </c>
      <c r="AF296">
        <v>0</v>
      </c>
      <c r="AG296">
        <v>0</v>
      </c>
      <c r="AH296">
        <v>0</v>
      </c>
      <c r="AI296">
        <v>77.02</v>
      </c>
      <c r="AK296" s="106">
        <v>71308</v>
      </c>
    </row>
    <row r="297" spans="1:37" x14ac:dyDescent="0.25">
      <c r="A297" t="s">
        <v>494</v>
      </c>
      <c r="B297">
        <v>1905</v>
      </c>
      <c r="C297">
        <v>1235.2059744959899</v>
      </c>
      <c r="D297">
        <v>2018</v>
      </c>
      <c r="E297">
        <v>41994.274599999997</v>
      </c>
      <c r="F297">
        <v>354.59300000000002</v>
      </c>
      <c r="G297">
        <v>0</v>
      </c>
      <c r="H297">
        <v>5365.3990000000003</v>
      </c>
      <c r="I297">
        <v>17209.967799999999</v>
      </c>
      <c r="J297">
        <v>638.26739999999995</v>
      </c>
      <c r="K297">
        <v>0</v>
      </c>
      <c r="L297">
        <v>18426.047399999999</v>
      </c>
      <c r="N297">
        <v>0</v>
      </c>
      <c r="O297">
        <v>21318.5962</v>
      </c>
      <c r="P297">
        <v>11431.845799999999</v>
      </c>
      <c r="Q297">
        <v>6881.4294</v>
      </c>
      <c r="R297">
        <v>2326.3625999999999</v>
      </c>
      <c r="S297">
        <v>36.040599999999998</v>
      </c>
      <c r="T297">
        <v>0</v>
      </c>
      <c r="U297">
        <v>2021</v>
      </c>
      <c r="V297">
        <v>1.7052129781429599</v>
      </c>
      <c r="W297">
        <v>0</v>
      </c>
      <c r="X297">
        <v>0</v>
      </c>
      <c r="Y297">
        <v>0</v>
      </c>
      <c r="Z297">
        <v>0</v>
      </c>
      <c r="AA297">
        <v>50.929000000000002</v>
      </c>
      <c r="AB297">
        <v>27.237673788634499</v>
      </c>
      <c r="AC297">
        <v>0</v>
      </c>
      <c r="AD297">
        <v>0</v>
      </c>
      <c r="AE297">
        <v>0</v>
      </c>
      <c r="AF297">
        <v>0</v>
      </c>
      <c r="AG297">
        <v>0</v>
      </c>
      <c r="AH297">
        <v>0</v>
      </c>
      <c r="AI297">
        <v>1660.48</v>
      </c>
      <c r="AK297" s="106">
        <v>71309</v>
      </c>
    </row>
    <row r="298" spans="1:37" x14ac:dyDescent="0.25">
      <c r="A298" t="s">
        <v>495</v>
      </c>
      <c r="B298">
        <v>4992</v>
      </c>
      <c r="C298">
        <v>805.61885049744706</v>
      </c>
      <c r="D298">
        <v>2018</v>
      </c>
      <c r="E298">
        <v>241326.69500000001</v>
      </c>
      <c r="F298">
        <v>145381.96739999999</v>
      </c>
      <c r="G298">
        <v>0</v>
      </c>
      <c r="H298">
        <v>16589.1394</v>
      </c>
      <c r="I298">
        <v>35667.405400000003</v>
      </c>
      <c r="J298">
        <v>447.601</v>
      </c>
      <c r="K298">
        <v>528.98299999999995</v>
      </c>
      <c r="L298">
        <v>42711.5988</v>
      </c>
      <c r="N298">
        <v>0</v>
      </c>
      <c r="O298">
        <v>49200.0694</v>
      </c>
      <c r="P298">
        <v>35486.039799999999</v>
      </c>
      <c r="Q298">
        <v>25691.1348</v>
      </c>
      <c r="R298">
        <v>130948.2884</v>
      </c>
      <c r="S298">
        <v>0</v>
      </c>
      <c r="T298">
        <v>0</v>
      </c>
      <c r="U298">
        <v>2021</v>
      </c>
      <c r="V298">
        <v>85.491327060270294</v>
      </c>
      <c r="W298">
        <v>0</v>
      </c>
      <c r="X298">
        <v>0</v>
      </c>
      <c r="Y298">
        <v>0</v>
      </c>
      <c r="Z298">
        <v>0</v>
      </c>
      <c r="AA298">
        <v>92.180999999999997</v>
      </c>
      <c r="AB298">
        <v>55.259587594968401</v>
      </c>
      <c r="AC298">
        <v>0</v>
      </c>
      <c r="AD298">
        <v>0</v>
      </c>
      <c r="AE298">
        <v>0</v>
      </c>
      <c r="AF298">
        <v>0</v>
      </c>
      <c r="AG298">
        <v>0</v>
      </c>
      <c r="AH298">
        <v>0</v>
      </c>
      <c r="AI298">
        <v>2644.34</v>
      </c>
      <c r="AK298" s="106">
        <v>71310</v>
      </c>
    </row>
    <row r="299" spans="1:37" x14ac:dyDescent="0.25">
      <c r="A299" t="s">
        <v>496</v>
      </c>
      <c r="B299">
        <v>250</v>
      </c>
      <c r="C299">
        <v>1069.4547074966299</v>
      </c>
      <c r="D299">
        <v>2018</v>
      </c>
      <c r="E299">
        <v>5308.4315999999999</v>
      </c>
      <c r="F299">
        <v>0</v>
      </c>
      <c r="G299">
        <v>0</v>
      </c>
      <c r="H299">
        <v>108.12179999999999</v>
      </c>
      <c r="I299">
        <v>2103.1433999999999</v>
      </c>
      <c r="J299">
        <v>1157.9495999999999</v>
      </c>
      <c r="K299">
        <v>0</v>
      </c>
      <c r="L299">
        <v>1939.2167999999999</v>
      </c>
      <c r="N299">
        <v>0</v>
      </c>
      <c r="O299">
        <v>3357.5888</v>
      </c>
      <c r="P299">
        <v>0</v>
      </c>
      <c r="Q299">
        <v>944.03120000000001</v>
      </c>
      <c r="R299">
        <v>751.03959999999995</v>
      </c>
      <c r="S299">
        <v>256.93459999999999</v>
      </c>
      <c r="T299">
        <v>0</v>
      </c>
      <c r="U299">
        <v>2021</v>
      </c>
      <c r="V299">
        <v>0.53345810028959595</v>
      </c>
      <c r="W299">
        <v>0</v>
      </c>
      <c r="X299">
        <v>0</v>
      </c>
      <c r="Y299">
        <v>0</v>
      </c>
      <c r="Z299">
        <v>0</v>
      </c>
      <c r="AA299">
        <v>15.95155286</v>
      </c>
      <c r="AB299">
        <v>0.70340643814158799</v>
      </c>
      <c r="AC299">
        <v>0</v>
      </c>
      <c r="AD299">
        <v>0</v>
      </c>
      <c r="AE299">
        <v>0</v>
      </c>
      <c r="AF299">
        <v>0</v>
      </c>
      <c r="AG299">
        <v>0</v>
      </c>
      <c r="AH299">
        <v>0</v>
      </c>
      <c r="AI299">
        <v>531.67999999999995</v>
      </c>
      <c r="AK299" s="106">
        <v>71311</v>
      </c>
    </row>
    <row r="300" spans="1:37" x14ac:dyDescent="0.25">
      <c r="A300" t="s">
        <v>497</v>
      </c>
      <c r="B300">
        <v>255</v>
      </c>
      <c r="C300">
        <v>912.355906997028</v>
      </c>
      <c r="D300">
        <v>2018</v>
      </c>
      <c r="E300">
        <v>4329.5223999999998</v>
      </c>
      <c r="F300">
        <v>11.625999999999999</v>
      </c>
      <c r="G300">
        <v>0</v>
      </c>
      <c r="H300">
        <v>37.203200000000002</v>
      </c>
      <c r="I300">
        <v>1578.8108</v>
      </c>
      <c r="J300">
        <v>172.06479999999999</v>
      </c>
      <c r="K300">
        <v>0</v>
      </c>
      <c r="L300">
        <v>2529.8175999999999</v>
      </c>
      <c r="N300">
        <v>0</v>
      </c>
      <c r="O300">
        <v>2891.3861999999999</v>
      </c>
      <c r="P300">
        <v>0</v>
      </c>
      <c r="Q300">
        <v>864.97439999999995</v>
      </c>
      <c r="R300">
        <v>563.86099999999999</v>
      </c>
      <c r="S300">
        <v>9.3008000000000006</v>
      </c>
      <c r="T300">
        <v>0</v>
      </c>
      <c r="U300">
        <v>2021</v>
      </c>
      <c r="V300">
        <v>0.39930400771525298</v>
      </c>
      <c r="W300">
        <v>0</v>
      </c>
      <c r="X300">
        <v>0</v>
      </c>
      <c r="Y300">
        <v>0</v>
      </c>
      <c r="Z300">
        <v>0</v>
      </c>
      <c r="AA300">
        <v>3.9878882149999999</v>
      </c>
      <c r="AB300">
        <v>2.4252381892621999</v>
      </c>
      <c r="AC300">
        <v>0</v>
      </c>
      <c r="AD300">
        <v>0</v>
      </c>
      <c r="AE300">
        <v>0</v>
      </c>
      <c r="AF300">
        <v>0</v>
      </c>
      <c r="AG300">
        <v>0</v>
      </c>
      <c r="AH300">
        <v>0</v>
      </c>
      <c r="AI300">
        <v>401.66</v>
      </c>
      <c r="AK300" s="106">
        <v>71312</v>
      </c>
    </row>
    <row r="301" spans="1:37" x14ac:dyDescent="0.25">
      <c r="A301" t="s">
        <v>498</v>
      </c>
      <c r="B301">
        <v>384</v>
      </c>
      <c r="C301">
        <v>2465.8421734921399</v>
      </c>
      <c r="D301">
        <v>2018</v>
      </c>
      <c r="E301">
        <v>13016.4696</v>
      </c>
      <c r="F301">
        <v>0</v>
      </c>
      <c r="G301">
        <v>0</v>
      </c>
      <c r="H301">
        <v>158.11359999999999</v>
      </c>
      <c r="I301">
        <v>2317.0617999999999</v>
      </c>
      <c r="J301">
        <v>1962.4688000000001</v>
      </c>
      <c r="K301">
        <v>0</v>
      </c>
      <c r="L301">
        <v>8578.8253999999997</v>
      </c>
      <c r="N301">
        <v>0</v>
      </c>
      <c r="O301">
        <v>10861.0092</v>
      </c>
      <c r="P301">
        <v>0</v>
      </c>
      <c r="Q301">
        <v>1347.4534000000001</v>
      </c>
      <c r="R301">
        <v>763.82820000000004</v>
      </c>
      <c r="S301">
        <v>44.178800000000003</v>
      </c>
      <c r="T301">
        <v>0</v>
      </c>
      <c r="U301">
        <v>2021</v>
      </c>
      <c r="V301">
        <v>0.55913419464374403</v>
      </c>
      <c r="W301">
        <v>0</v>
      </c>
      <c r="X301">
        <v>0</v>
      </c>
      <c r="Y301">
        <v>0</v>
      </c>
      <c r="Z301">
        <v>0</v>
      </c>
      <c r="AA301">
        <v>135.57244109999999</v>
      </c>
      <c r="AB301">
        <v>6.0304707998653999</v>
      </c>
      <c r="AC301">
        <v>0</v>
      </c>
      <c r="AD301">
        <v>0</v>
      </c>
      <c r="AE301">
        <v>0</v>
      </c>
      <c r="AF301">
        <v>0</v>
      </c>
      <c r="AG301">
        <v>0</v>
      </c>
      <c r="AH301">
        <v>0</v>
      </c>
      <c r="AI301">
        <v>542.45000000000005</v>
      </c>
      <c r="AK301" s="106">
        <v>71313</v>
      </c>
    </row>
    <row r="302" spans="1:37" x14ac:dyDescent="0.25">
      <c r="A302" t="s">
        <v>499</v>
      </c>
      <c r="B302">
        <v>204</v>
      </c>
      <c r="C302">
        <v>1106.1830084964399</v>
      </c>
      <c r="D302">
        <v>2018</v>
      </c>
      <c r="E302">
        <v>4327.1971999999996</v>
      </c>
      <c r="F302">
        <v>0</v>
      </c>
      <c r="G302">
        <v>0</v>
      </c>
      <c r="H302">
        <v>74.406400000000005</v>
      </c>
      <c r="I302">
        <v>1856.6722</v>
      </c>
      <c r="J302">
        <v>897.52719999999999</v>
      </c>
      <c r="K302">
        <v>0</v>
      </c>
      <c r="L302">
        <v>1498.5914</v>
      </c>
      <c r="N302">
        <v>0</v>
      </c>
      <c r="O302">
        <v>2606.5491999999999</v>
      </c>
      <c r="P302">
        <v>0</v>
      </c>
      <c r="Q302">
        <v>809.16959999999995</v>
      </c>
      <c r="R302">
        <v>811.49480000000005</v>
      </c>
      <c r="S302">
        <v>99.983599999999996</v>
      </c>
      <c r="T302">
        <v>0</v>
      </c>
      <c r="U302">
        <v>2021</v>
      </c>
      <c r="V302">
        <v>0.58050189157994603</v>
      </c>
      <c r="W302">
        <v>0</v>
      </c>
      <c r="X302">
        <v>0</v>
      </c>
      <c r="Y302">
        <v>0</v>
      </c>
      <c r="Z302">
        <v>0</v>
      </c>
      <c r="AA302">
        <v>11.96366465</v>
      </c>
      <c r="AB302">
        <v>6.7145660133504697</v>
      </c>
      <c r="AC302">
        <v>0</v>
      </c>
      <c r="AD302">
        <v>0</v>
      </c>
      <c r="AE302">
        <v>0</v>
      </c>
      <c r="AF302">
        <v>0</v>
      </c>
      <c r="AG302">
        <v>0</v>
      </c>
      <c r="AH302">
        <v>0</v>
      </c>
      <c r="AI302">
        <v>576.4</v>
      </c>
      <c r="AK302" s="106">
        <v>71314</v>
      </c>
    </row>
    <row r="303" spans="1:37" x14ac:dyDescent="0.25">
      <c r="A303" t="s">
        <v>500</v>
      </c>
      <c r="B303">
        <v>184</v>
      </c>
      <c r="C303">
        <v>647.24519249804098</v>
      </c>
      <c r="D303">
        <v>2018</v>
      </c>
      <c r="E303">
        <v>2713.5084000000002</v>
      </c>
      <c r="F303">
        <v>0</v>
      </c>
      <c r="G303">
        <v>0</v>
      </c>
      <c r="H303">
        <v>22.089400000000001</v>
      </c>
      <c r="I303">
        <v>1191.665</v>
      </c>
      <c r="J303">
        <v>542.93420000000003</v>
      </c>
      <c r="K303">
        <v>2.3252000000000002</v>
      </c>
      <c r="L303">
        <v>954.49459999999999</v>
      </c>
      <c r="N303">
        <v>0</v>
      </c>
      <c r="O303">
        <v>1564.8596</v>
      </c>
      <c r="P303">
        <v>0</v>
      </c>
      <c r="Q303">
        <v>547.58460000000002</v>
      </c>
      <c r="R303">
        <v>488.29199999999997</v>
      </c>
      <c r="S303">
        <v>112.7722</v>
      </c>
      <c r="T303">
        <v>0</v>
      </c>
      <c r="U303">
        <v>2021</v>
      </c>
      <c r="V303">
        <v>0.35294740486026599</v>
      </c>
      <c r="W303">
        <v>0</v>
      </c>
      <c r="X303">
        <v>0</v>
      </c>
      <c r="Y303">
        <v>0</v>
      </c>
      <c r="Z303">
        <v>0</v>
      </c>
      <c r="AA303">
        <v>139.6955529</v>
      </c>
      <c r="AB303">
        <v>4.4673584116741099</v>
      </c>
      <c r="AC303">
        <v>0</v>
      </c>
      <c r="AD303">
        <v>0</v>
      </c>
      <c r="AE303">
        <v>0</v>
      </c>
      <c r="AF303">
        <v>0</v>
      </c>
      <c r="AG303">
        <v>0</v>
      </c>
      <c r="AH303">
        <v>0</v>
      </c>
      <c r="AI303">
        <v>346.17</v>
      </c>
      <c r="AK303" s="106">
        <v>71315</v>
      </c>
    </row>
    <row r="304" spans="1:37" x14ac:dyDescent="0.25">
      <c r="A304" t="s">
        <v>501</v>
      </c>
      <c r="B304">
        <v>379</v>
      </c>
      <c r="C304">
        <v>2231.6382934929202</v>
      </c>
      <c r="D304">
        <v>2018</v>
      </c>
      <c r="E304">
        <v>8896.2152000000006</v>
      </c>
      <c r="F304">
        <v>1139.348</v>
      </c>
      <c r="G304">
        <v>0</v>
      </c>
      <c r="H304">
        <v>331.34100000000001</v>
      </c>
      <c r="I304">
        <v>2861.1586000000002</v>
      </c>
      <c r="J304">
        <v>1260.2583999999999</v>
      </c>
      <c r="K304">
        <v>0</v>
      </c>
      <c r="L304">
        <v>3304.1091999999999</v>
      </c>
      <c r="N304">
        <v>0</v>
      </c>
      <c r="O304">
        <v>5325.8706000000002</v>
      </c>
      <c r="P304">
        <v>0</v>
      </c>
      <c r="Q304">
        <v>2257.7692000000002</v>
      </c>
      <c r="R304">
        <v>1264.9087999999999</v>
      </c>
      <c r="S304">
        <v>47.666600000000003</v>
      </c>
      <c r="T304">
        <v>0</v>
      </c>
      <c r="U304">
        <v>2021</v>
      </c>
      <c r="V304">
        <v>1.0950264707107999</v>
      </c>
      <c r="W304">
        <v>0</v>
      </c>
      <c r="X304">
        <v>0</v>
      </c>
      <c r="Y304">
        <v>0</v>
      </c>
      <c r="Z304">
        <v>0</v>
      </c>
      <c r="AA304">
        <v>82.640105719999994</v>
      </c>
      <c r="AB304">
        <v>8.8930457620416501</v>
      </c>
      <c r="AC304">
        <v>0</v>
      </c>
      <c r="AD304">
        <v>0</v>
      </c>
      <c r="AE304">
        <v>0</v>
      </c>
      <c r="AF304">
        <v>0</v>
      </c>
      <c r="AG304">
        <v>179.51867999999999</v>
      </c>
      <c r="AH304">
        <v>0</v>
      </c>
      <c r="AI304">
        <v>894.42</v>
      </c>
      <c r="AK304" s="106">
        <v>71316</v>
      </c>
    </row>
    <row r="305" spans="1:37" x14ac:dyDescent="0.25">
      <c r="A305" t="s">
        <v>502</v>
      </c>
      <c r="B305">
        <v>186</v>
      </c>
      <c r="C305">
        <v>3160.7133919899702</v>
      </c>
      <c r="D305">
        <v>2018</v>
      </c>
      <c r="E305">
        <v>7569.6886000000004</v>
      </c>
      <c r="F305">
        <v>0</v>
      </c>
      <c r="G305">
        <v>0</v>
      </c>
      <c r="H305">
        <v>80.219399999999993</v>
      </c>
      <c r="I305">
        <v>1261.421</v>
      </c>
      <c r="J305">
        <v>2191.5010000000002</v>
      </c>
      <c r="K305">
        <v>0</v>
      </c>
      <c r="L305">
        <v>4036.5472</v>
      </c>
      <c r="N305">
        <v>0</v>
      </c>
      <c r="O305">
        <v>6189.6823999999997</v>
      </c>
      <c r="P305">
        <v>0</v>
      </c>
      <c r="Q305">
        <v>755.69</v>
      </c>
      <c r="R305">
        <v>577.81219999999996</v>
      </c>
      <c r="S305">
        <v>46.503999999999998</v>
      </c>
      <c r="T305">
        <v>0</v>
      </c>
      <c r="U305">
        <v>2021</v>
      </c>
      <c r="V305">
        <v>0.41542683089604598</v>
      </c>
      <c r="W305">
        <v>0</v>
      </c>
      <c r="X305">
        <v>0</v>
      </c>
      <c r="Y305">
        <v>0</v>
      </c>
      <c r="Z305">
        <v>0</v>
      </c>
      <c r="AA305">
        <v>11.96366465</v>
      </c>
      <c r="AB305">
        <v>4.29708281159271</v>
      </c>
      <c r="AC305">
        <v>0</v>
      </c>
      <c r="AD305">
        <v>0</v>
      </c>
      <c r="AE305">
        <v>0</v>
      </c>
      <c r="AF305">
        <v>0</v>
      </c>
      <c r="AG305">
        <v>0</v>
      </c>
      <c r="AH305">
        <v>0</v>
      </c>
      <c r="AI305">
        <v>409.12</v>
      </c>
      <c r="AK305" s="106">
        <v>71317</v>
      </c>
    </row>
    <row r="306" spans="1:37" x14ac:dyDescent="0.25">
      <c r="A306" t="s">
        <v>503</v>
      </c>
      <c r="B306">
        <v>1103</v>
      </c>
      <c r="C306">
        <v>3798.84357098807</v>
      </c>
      <c r="D306">
        <v>2018</v>
      </c>
      <c r="E306">
        <v>33528.221400000002</v>
      </c>
      <c r="F306">
        <v>6876.7790000000005</v>
      </c>
      <c r="G306">
        <v>0</v>
      </c>
      <c r="H306">
        <v>1349.7786000000001</v>
      </c>
      <c r="I306">
        <v>9299.6373999999996</v>
      </c>
      <c r="J306">
        <v>4060.9618</v>
      </c>
      <c r="K306">
        <v>0</v>
      </c>
      <c r="L306">
        <v>11941.0646</v>
      </c>
      <c r="N306">
        <v>0</v>
      </c>
      <c r="O306">
        <v>16386.847000000002</v>
      </c>
      <c r="P306">
        <v>2823.9553999999998</v>
      </c>
      <c r="Q306">
        <v>10758.7004</v>
      </c>
      <c r="R306">
        <v>2777.4513999999999</v>
      </c>
      <c r="S306">
        <v>780.1046</v>
      </c>
      <c r="T306">
        <v>0</v>
      </c>
      <c r="U306">
        <v>2021</v>
      </c>
      <c r="V306">
        <v>2.0092621202048999</v>
      </c>
      <c r="W306">
        <v>0</v>
      </c>
      <c r="X306">
        <v>0</v>
      </c>
      <c r="Y306">
        <v>0</v>
      </c>
      <c r="Z306">
        <v>0</v>
      </c>
      <c r="AA306">
        <v>79.031000000000006</v>
      </c>
      <c r="AB306">
        <v>9.6516032040753892</v>
      </c>
      <c r="AC306">
        <v>0</v>
      </c>
      <c r="AD306">
        <v>0</v>
      </c>
      <c r="AE306">
        <v>0</v>
      </c>
      <c r="AF306">
        <v>0</v>
      </c>
      <c r="AG306">
        <v>0</v>
      </c>
      <c r="AH306">
        <v>0</v>
      </c>
      <c r="AI306">
        <v>1973.52</v>
      </c>
      <c r="AK306" s="106">
        <v>71318</v>
      </c>
    </row>
    <row r="307" spans="1:37" x14ac:dyDescent="0.25">
      <c r="A307" t="s">
        <v>504</v>
      </c>
      <c r="B307">
        <v>768</v>
      </c>
      <c r="C307">
        <v>1475.92332899544</v>
      </c>
      <c r="D307">
        <v>2018</v>
      </c>
      <c r="E307">
        <v>12242.178</v>
      </c>
      <c r="F307">
        <v>268.56060000000002</v>
      </c>
      <c r="G307">
        <v>0</v>
      </c>
      <c r="H307">
        <v>1160.2747999999999</v>
      </c>
      <c r="I307">
        <v>5830.4390000000003</v>
      </c>
      <c r="J307">
        <v>991.69780000000003</v>
      </c>
      <c r="K307">
        <v>0</v>
      </c>
      <c r="L307">
        <v>3991.2058000000002</v>
      </c>
      <c r="N307">
        <v>0</v>
      </c>
      <c r="O307">
        <v>5688.6018000000004</v>
      </c>
      <c r="P307">
        <v>1381.1687999999999</v>
      </c>
      <c r="Q307">
        <v>3452.922</v>
      </c>
      <c r="R307">
        <v>1517.193</v>
      </c>
      <c r="S307">
        <v>203.45500000000001</v>
      </c>
      <c r="T307">
        <v>0</v>
      </c>
      <c r="U307">
        <v>2021</v>
      </c>
      <c r="V307">
        <v>1.1017257332254999</v>
      </c>
      <c r="W307">
        <v>0</v>
      </c>
      <c r="X307">
        <v>0</v>
      </c>
      <c r="Y307">
        <v>0</v>
      </c>
      <c r="Z307">
        <v>0</v>
      </c>
      <c r="AA307">
        <v>31.934000000000001</v>
      </c>
      <c r="AB307">
        <v>6.0558609311801996</v>
      </c>
      <c r="AC307">
        <v>0</v>
      </c>
      <c r="AD307">
        <v>0</v>
      </c>
      <c r="AE307">
        <v>0</v>
      </c>
      <c r="AF307">
        <v>0</v>
      </c>
      <c r="AG307">
        <v>0</v>
      </c>
      <c r="AH307">
        <v>0</v>
      </c>
      <c r="AI307">
        <v>1079.0999999999999</v>
      </c>
      <c r="AK307" s="106">
        <v>71319</v>
      </c>
    </row>
    <row r="308" spans="1:37" x14ac:dyDescent="0.25">
      <c r="A308" t="s">
        <v>505</v>
      </c>
      <c r="B308">
        <v>315</v>
      </c>
      <c r="C308">
        <v>1364.3691574956499</v>
      </c>
      <c r="D308">
        <v>2018</v>
      </c>
      <c r="E308">
        <v>7456.9164000000001</v>
      </c>
      <c r="F308">
        <v>347.61739999999998</v>
      </c>
      <c r="G308">
        <v>0</v>
      </c>
      <c r="H308">
        <v>868.46220000000005</v>
      </c>
      <c r="I308">
        <v>2342.6390000000001</v>
      </c>
      <c r="J308">
        <v>628.96659999999997</v>
      </c>
      <c r="K308">
        <v>0</v>
      </c>
      <c r="L308">
        <v>3269.2312000000002</v>
      </c>
      <c r="N308">
        <v>0</v>
      </c>
      <c r="O308">
        <v>4798.0501999999997</v>
      </c>
      <c r="P308">
        <v>0</v>
      </c>
      <c r="Q308">
        <v>1952.0054</v>
      </c>
      <c r="R308">
        <v>701.04780000000005</v>
      </c>
      <c r="S308">
        <v>6.9756</v>
      </c>
      <c r="T308">
        <v>0</v>
      </c>
      <c r="U308">
        <v>2021</v>
      </c>
      <c r="V308">
        <v>0.51230735959422602</v>
      </c>
      <c r="W308">
        <v>0</v>
      </c>
      <c r="X308">
        <v>0</v>
      </c>
      <c r="Y308">
        <v>0</v>
      </c>
      <c r="Z308">
        <v>0</v>
      </c>
      <c r="AA308">
        <v>11.96366465</v>
      </c>
      <c r="AB308">
        <v>15.106459936619199</v>
      </c>
      <c r="AC308">
        <v>0</v>
      </c>
      <c r="AD308">
        <v>0</v>
      </c>
      <c r="AE308">
        <v>0</v>
      </c>
      <c r="AF308">
        <v>0</v>
      </c>
      <c r="AG308">
        <v>0</v>
      </c>
      <c r="AH308">
        <v>0</v>
      </c>
      <c r="AI308">
        <v>496.07</v>
      </c>
      <c r="AK308" s="106">
        <v>71320</v>
      </c>
    </row>
    <row r="309" spans="1:37" x14ac:dyDescent="0.25">
      <c r="A309" t="s">
        <v>506</v>
      </c>
      <c r="B309">
        <v>191</v>
      </c>
      <c r="C309">
        <v>1346.00229349561</v>
      </c>
      <c r="D309">
        <v>2018</v>
      </c>
      <c r="E309">
        <v>6023.4305999999997</v>
      </c>
      <c r="F309">
        <v>53.479599999999998</v>
      </c>
      <c r="G309">
        <v>0</v>
      </c>
      <c r="H309">
        <v>48.8292</v>
      </c>
      <c r="I309">
        <v>1461.3882000000001</v>
      </c>
      <c r="J309">
        <v>1174.2260000000001</v>
      </c>
      <c r="K309">
        <v>1.1626000000000001</v>
      </c>
      <c r="L309">
        <v>3284.3449999999998</v>
      </c>
      <c r="N309">
        <v>0</v>
      </c>
      <c r="O309">
        <v>4806.1884</v>
      </c>
      <c r="P309">
        <v>0</v>
      </c>
      <c r="Q309">
        <v>670.8202</v>
      </c>
      <c r="R309">
        <v>519.68219999999997</v>
      </c>
      <c r="S309">
        <v>26.739799999999999</v>
      </c>
      <c r="T309">
        <v>0</v>
      </c>
      <c r="U309">
        <v>2021</v>
      </c>
      <c r="V309">
        <v>0.38009089905931098</v>
      </c>
      <c r="W309">
        <v>0</v>
      </c>
      <c r="X309">
        <v>0</v>
      </c>
      <c r="Y309">
        <v>0</v>
      </c>
      <c r="Z309">
        <v>0</v>
      </c>
      <c r="AA309">
        <v>19.939441080000002</v>
      </c>
      <c r="AB309">
        <v>0.47917276396755898</v>
      </c>
      <c r="AC309">
        <v>0</v>
      </c>
      <c r="AD309">
        <v>0</v>
      </c>
      <c r="AE309">
        <v>0</v>
      </c>
      <c r="AF309">
        <v>0</v>
      </c>
      <c r="AG309">
        <v>0</v>
      </c>
      <c r="AH309">
        <v>0</v>
      </c>
      <c r="AI309">
        <v>367.71</v>
      </c>
      <c r="AK309" s="106">
        <v>71321</v>
      </c>
    </row>
    <row r="310" spans="1:37" x14ac:dyDescent="0.25">
      <c r="A310" t="s">
        <v>507</v>
      </c>
      <c r="B310">
        <v>50</v>
      </c>
      <c r="C310">
        <v>665.98699349788001</v>
      </c>
      <c r="D310">
        <v>2018</v>
      </c>
      <c r="E310">
        <v>4229.5388000000003</v>
      </c>
      <c r="F310">
        <v>1.1626000000000001</v>
      </c>
      <c r="G310">
        <v>0</v>
      </c>
      <c r="H310">
        <v>136.02420000000001</v>
      </c>
      <c r="I310">
        <v>703.37300000000005</v>
      </c>
      <c r="J310">
        <v>697.56</v>
      </c>
      <c r="K310">
        <v>1553.2336</v>
      </c>
      <c r="L310">
        <v>1138.1854000000001</v>
      </c>
      <c r="N310">
        <v>0</v>
      </c>
      <c r="O310">
        <v>1947.355</v>
      </c>
      <c r="P310">
        <v>0</v>
      </c>
      <c r="Q310">
        <v>2034.55</v>
      </c>
      <c r="R310">
        <v>215.08099999999999</v>
      </c>
      <c r="S310">
        <v>32.552799999999998</v>
      </c>
      <c r="T310">
        <v>0</v>
      </c>
      <c r="U310">
        <v>2021</v>
      </c>
      <c r="V310">
        <v>0.15409123655681001</v>
      </c>
      <c r="W310">
        <v>0</v>
      </c>
      <c r="X310">
        <v>0</v>
      </c>
      <c r="Y310">
        <v>0</v>
      </c>
      <c r="Z310">
        <v>0</v>
      </c>
      <c r="AA310">
        <v>0</v>
      </c>
      <c r="AB310">
        <v>4.0392068932450096</v>
      </c>
      <c r="AC310">
        <v>0</v>
      </c>
      <c r="AD310">
        <v>0</v>
      </c>
      <c r="AE310">
        <v>0</v>
      </c>
      <c r="AF310">
        <v>0</v>
      </c>
      <c r="AG310">
        <v>0</v>
      </c>
      <c r="AH310">
        <v>0</v>
      </c>
      <c r="AI310">
        <v>151.55000000000001</v>
      </c>
      <c r="AK310" s="106">
        <v>71322</v>
      </c>
    </row>
    <row r="311" spans="1:37" x14ac:dyDescent="0.25">
      <c r="A311" t="s">
        <v>508</v>
      </c>
      <c r="B311">
        <v>136</v>
      </c>
      <c r="C311">
        <v>2014.1022394935601</v>
      </c>
      <c r="D311">
        <v>2018</v>
      </c>
      <c r="E311">
        <v>4337.6606000000002</v>
      </c>
      <c r="F311">
        <v>0</v>
      </c>
      <c r="G311">
        <v>0</v>
      </c>
      <c r="H311">
        <v>108.12179999999999</v>
      </c>
      <c r="I311">
        <v>1319.5509999999999</v>
      </c>
      <c r="J311">
        <v>827.77120000000002</v>
      </c>
      <c r="K311">
        <v>0</v>
      </c>
      <c r="L311">
        <v>2082.2166000000002</v>
      </c>
      <c r="N311">
        <v>0</v>
      </c>
      <c r="O311">
        <v>3114.6053999999999</v>
      </c>
      <c r="P311">
        <v>0</v>
      </c>
      <c r="Q311">
        <v>697.56</v>
      </c>
      <c r="R311">
        <v>481.31639999999999</v>
      </c>
      <c r="S311">
        <v>44.178800000000003</v>
      </c>
      <c r="T311">
        <v>0</v>
      </c>
      <c r="U311">
        <v>2021</v>
      </c>
      <c r="V311">
        <v>0.36189914625845399</v>
      </c>
      <c r="W311">
        <v>0</v>
      </c>
      <c r="X311">
        <v>0</v>
      </c>
      <c r="Y311">
        <v>0</v>
      </c>
      <c r="Z311">
        <v>0</v>
      </c>
      <c r="AA311">
        <v>19.939441080000002</v>
      </c>
      <c r="AB311">
        <v>5.05520716494964</v>
      </c>
      <c r="AC311">
        <v>0</v>
      </c>
      <c r="AD311">
        <v>0</v>
      </c>
      <c r="AE311">
        <v>0</v>
      </c>
      <c r="AF311">
        <v>0</v>
      </c>
      <c r="AG311">
        <v>0</v>
      </c>
      <c r="AH311">
        <v>0</v>
      </c>
      <c r="AI311">
        <v>341.21</v>
      </c>
      <c r="AK311" s="106">
        <v>71323</v>
      </c>
    </row>
    <row r="312" spans="1:37" x14ac:dyDescent="0.25">
      <c r="A312" t="s">
        <v>509</v>
      </c>
      <c r="B312">
        <v>584</v>
      </c>
      <c r="C312">
        <v>871.55096949717097</v>
      </c>
      <c r="D312">
        <v>2018</v>
      </c>
      <c r="E312">
        <v>46508.650399999999</v>
      </c>
      <c r="F312">
        <v>254.60939999999999</v>
      </c>
      <c r="G312">
        <v>0</v>
      </c>
      <c r="H312">
        <v>435.97500000000002</v>
      </c>
      <c r="I312">
        <v>5470.0330000000004</v>
      </c>
      <c r="J312">
        <v>1390.4695999999999</v>
      </c>
      <c r="K312">
        <v>0</v>
      </c>
      <c r="L312">
        <v>38957.563399999999</v>
      </c>
      <c r="N312">
        <v>0</v>
      </c>
      <c r="O312">
        <v>41161.853000000003</v>
      </c>
      <c r="P312">
        <v>2231.0293999999999</v>
      </c>
      <c r="Q312">
        <v>2105.4686000000002</v>
      </c>
      <c r="R312">
        <v>940.54340000000002</v>
      </c>
      <c r="S312">
        <v>69.756</v>
      </c>
      <c r="T312">
        <v>0</v>
      </c>
      <c r="U312">
        <v>2021</v>
      </c>
      <c r="V312">
        <v>1.0533192284787001</v>
      </c>
      <c r="W312">
        <v>0</v>
      </c>
      <c r="X312">
        <v>0</v>
      </c>
      <c r="Y312">
        <v>0</v>
      </c>
      <c r="Z312">
        <v>0</v>
      </c>
      <c r="AA312">
        <v>77.632999999999996</v>
      </c>
      <c r="AB312">
        <v>12.9690827646307</v>
      </c>
      <c r="AC312">
        <v>0</v>
      </c>
      <c r="AD312">
        <v>0</v>
      </c>
      <c r="AE312">
        <v>0</v>
      </c>
      <c r="AF312">
        <v>0</v>
      </c>
      <c r="AG312">
        <v>346.59359999999998</v>
      </c>
      <c r="AH312">
        <v>0</v>
      </c>
      <c r="AI312">
        <v>674.13</v>
      </c>
      <c r="AK312" s="106">
        <v>71324</v>
      </c>
    </row>
    <row r="313" spans="1:37" x14ac:dyDescent="0.25">
      <c r="A313" t="s">
        <v>510</v>
      </c>
      <c r="B313">
        <v>1204</v>
      </c>
      <c r="C313">
        <v>2153.0184004929802</v>
      </c>
      <c r="D313">
        <v>2018</v>
      </c>
      <c r="E313">
        <v>22292.855</v>
      </c>
      <c r="F313">
        <v>240.65819999999999</v>
      </c>
      <c r="G313">
        <v>0</v>
      </c>
      <c r="H313">
        <v>951.0068</v>
      </c>
      <c r="I313">
        <v>9305.4503999999997</v>
      </c>
      <c r="J313">
        <v>1084.7058</v>
      </c>
      <c r="K313">
        <v>95.333200000000005</v>
      </c>
      <c r="L313">
        <v>10615.7006</v>
      </c>
      <c r="N313">
        <v>0</v>
      </c>
      <c r="O313">
        <v>14587.1422</v>
      </c>
      <c r="P313">
        <v>1348.616</v>
      </c>
      <c r="Q313">
        <v>3992.3683999999998</v>
      </c>
      <c r="R313">
        <v>2325.1999999999998</v>
      </c>
      <c r="S313">
        <v>39.528399999999998</v>
      </c>
      <c r="T313">
        <v>0</v>
      </c>
      <c r="U313">
        <v>2021</v>
      </c>
      <c r="V313">
        <v>1.6714141007681</v>
      </c>
      <c r="W313">
        <v>0</v>
      </c>
      <c r="X313">
        <v>0</v>
      </c>
      <c r="Y313">
        <v>0</v>
      </c>
      <c r="Z313">
        <v>0</v>
      </c>
      <c r="AA313">
        <v>459.14299999999997</v>
      </c>
      <c r="AB313">
        <v>13.179598704557399</v>
      </c>
      <c r="AC313">
        <v>0</v>
      </c>
      <c r="AD313">
        <v>0</v>
      </c>
      <c r="AE313">
        <v>0</v>
      </c>
      <c r="AF313">
        <v>0</v>
      </c>
      <c r="AG313">
        <v>0</v>
      </c>
      <c r="AH313">
        <v>0</v>
      </c>
      <c r="AI313">
        <v>1654.68</v>
      </c>
      <c r="AK313" s="106">
        <v>71325</v>
      </c>
    </row>
    <row r="314" spans="1:37" x14ac:dyDescent="0.25">
      <c r="A314" t="s">
        <v>511</v>
      </c>
      <c r="B314">
        <v>411</v>
      </c>
      <c r="C314">
        <v>3014.50250699043</v>
      </c>
      <c r="D314">
        <v>2018</v>
      </c>
      <c r="E314">
        <v>10573.847</v>
      </c>
      <c r="F314">
        <v>670.8202</v>
      </c>
      <c r="G314">
        <v>0</v>
      </c>
      <c r="H314">
        <v>131.37379999999999</v>
      </c>
      <c r="I314">
        <v>3292.4832000000001</v>
      </c>
      <c r="J314">
        <v>2778.614</v>
      </c>
      <c r="K314">
        <v>0</v>
      </c>
      <c r="L314">
        <v>3700.5558000000001</v>
      </c>
      <c r="N314">
        <v>0</v>
      </c>
      <c r="O314">
        <v>7195.3314</v>
      </c>
      <c r="P314">
        <v>0</v>
      </c>
      <c r="Q314">
        <v>1705.5342000000001</v>
      </c>
      <c r="R314">
        <v>1268.3966</v>
      </c>
      <c r="S314">
        <v>403.42219999999998</v>
      </c>
      <c r="T314">
        <v>0</v>
      </c>
      <c r="U314">
        <v>2021</v>
      </c>
      <c r="V314">
        <v>0.99087924868689403</v>
      </c>
      <c r="W314">
        <v>0</v>
      </c>
      <c r="X314">
        <v>0</v>
      </c>
      <c r="Y314">
        <v>0</v>
      </c>
      <c r="Z314">
        <v>0</v>
      </c>
      <c r="AA314">
        <v>21.056000000000001</v>
      </c>
      <c r="AB314">
        <v>7.7387219167949697</v>
      </c>
      <c r="AC314">
        <v>0</v>
      </c>
      <c r="AD314">
        <v>0</v>
      </c>
      <c r="AE314">
        <v>0</v>
      </c>
      <c r="AF314">
        <v>0</v>
      </c>
      <c r="AG314">
        <v>77.902704</v>
      </c>
      <c r="AH314">
        <v>0</v>
      </c>
      <c r="AI314">
        <v>897.73</v>
      </c>
      <c r="AK314" s="106">
        <v>71326</v>
      </c>
    </row>
    <row r="315" spans="1:37" x14ac:dyDescent="0.25">
      <c r="A315" t="s">
        <v>512</v>
      </c>
      <c r="B315">
        <v>339</v>
      </c>
      <c r="C315">
        <v>875.38224199723004</v>
      </c>
      <c r="D315">
        <v>2018</v>
      </c>
      <c r="E315">
        <v>5364.2363999999998</v>
      </c>
      <c r="F315">
        <v>0</v>
      </c>
      <c r="G315">
        <v>0</v>
      </c>
      <c r="H315">
        <v>103.4714</v>
      </c>
      <c r="I315">
        <v>2886.7357999999999</v>
      </c>
      <c r="J315">
        <v>799.86879999999996</v>
      </c>
      <c r="K315">
        <v>68.593400000000003</v>
      </c>
      <c r="L315">
        <v>1505.567</v>
      </c>
      <c r="N315">
        <v>0</v>
      </c>
      <c r="O315">
        <v>3169.2476000000001</v>
      </c>
      <c r="P315">
        <v>0</v>
      </c>
      <c r="Q315">
        <v>1146.3235999999999</v>
      </c>
      <c r="R315">
        <v>1016.1124</v>
      </c>
      <c r="S315">
        <v>32.552799999999998</v>
      </c>
      <c r="T315">
        <v>0</v>
      </c>
      <c r="U315">
        <v>2021</v>
      </c>
      <c r="V315">
        <v>0.73410685574710399</v>
      </c>
      <c r="W315">
        <v>0</v>
      </c>
      <c r="X315">
        <v>0</v>
      </c>
      <c r="Y315">
        <v>0</v>
      </c>
      <c r="Z315">
        <v>0</v>
      </c>
      <c r="AA315">
        <v>27.915217510000002</v>
      </c>
      <c r="AB315">
        <v>4.84940596631529</v>
      </c>
      <c r="AC315">
        <v>0</v>
      </c>
      <c r="AD315">
        <v>0</v>
      </c>
      <c r="AE315">
        <v>0</v>
      </c>
      <c r="AF315">
        <v>0</v>
      </c>
      <c r="AG315">
        <v>0</v>
      </c>
      <c r="AH315">
        <v>0</v>
      </c>
      <c r="AI315">
        <v>722.16</v>
      </c>
      <c r="AK315" s="106">
        <v>71327</v>
      </c>
    </row>
    <row r="316" spans="1:37" x14ac:dyDescent="0.25">
      <c r="A316" t="s">
        <v>513</v>
      </c>
      <c r="B316">
        <v>631</v>
      </c>
      <c r="C316">
        <v>1418.7157089954401</v>
      </c>
      <c r="D316">
        <v>2018</v>
      </c>
      <c r="E316">
        <v>11017.9602</v>
      </c>
      <c r="F316">
        <v>490.61720000000003</v>
      </c>
      <c r="G316">
        <v>0</v>
      </c>
      <c r="H316">
        <v>434.81240000000003</v>
      </c>
      <c r="I316">
        <v>5590.9434000000001</v>
      </c>
      <c r="J316">
        <v>1075.405</v>
      </c>
      <c r="K316">
        <v>0</v>
      </c>
      <c r="L316">
        <v>3426.1822000000002</v>
      </c>
      <c r="N316">
        <v>0</v>
      </c>
      <c r="O316">
        <v>5527.0003999999999</v>
      </c>
      <c r="P316">
        <v>2207.7773999999999</v>
      </c>
      <c r="Q316">
        <v>1952.0054</v>
      </c>
      <c r="R316">
        <v>1253.2828</v>
      </c>
      <c r="S316">
        <v>76.7316</v>
      </c>
      <c r="T316">
        <v>0</v>
      </c>
      <c r="U316">
        <v>2021</v>
      </c>
      <c r="V316">
        <v>0.90803381934254701</v>
      </c>
      <c r="W316">
        <v>0</v>
      </c>
      <c r="X316">
        <v>0</v>
      </c>
      <c r="Y316">
        <v>0</v>
      </c>
      <c r="Z316">
        <v>0</v>
      </c>
      <c r="AA316">
        <v>48.671999999999997</v>
      </c>
      <c r="AB316">
        <v>8.9297792326730807</v>
      </c>
      <c r="AC316">
        <v>0</v>
      </c>
      <c r="AD316">
        <v>0</v>
      </c>
      <c r="AE316">
        <v>0</v>
      </c>
      <c r="AF316">
        <v>0</v>
      </c>
      <c r="AG316">
        <v>0</v>
      </c>
      <c r="AH316">
        <v>0</v>
      </c>
      <c r="AI316">
        <v>897.73</v>
      </c>
      <c r="AK316" s="106">
        <v>71328</v>
      </c>
    </row>
    <row r="317" spans="1:37" x14ac:dyDescent="0.25">
      <c r="A317" t="s">
        <v>514</v>
      </c>
      <c r="B317">
        <v>406</v>
      </c>
      <c r="C317">
        <v>981.19535849691897</v>
      </c>
      <c r="D317">
        <v>2018</v>
      </c>
      <c r="E317">
        <v>12880.445400000001</v>
      </c>
      <c r="F317">
        <v>161.60140000000001</v>
      </c>
      <c r="G317">
        <v>0</v>
      </c>
      <c r="H317">
        <v>419.6986</v>
      </c>
      <c r="I317">
        <v>2868.1342</v>
      </c>
      <c r="J317">
        <v>1091.6813999999999</v>
      </c>
      <c r="K317">
        <v>0</v>
      </c>
      <c r="L317">
        <v>8339.3297999999995</v>
      </c>
      <c r="N317">
        <v>0</v>
      </c>
      <c r="O317">
        <v>9962.3194000000003</v>
      </c>
      <c r="P317">
        <v>0</v>
      </c>
      <c r="Q317">
        <v>1712.5098</v>
      </c>
      <c r="R317">
        <v>998.67340000000002</v>
      </c>
      <c r="S317">
        <v>206.94280000000001</v>
      </c>
      <c r="T317">
        <v>0</v>
      </c>
      <c r="U317">
        <v>2021</v>
      </c>
      <c r="V317">
        <v>0.73433448494027997</v>
      </c>
      <c r="W317">
        <v>0</v>
      </c>
      <c r="X317">
        <v>0</v>
      </c>
      <c r="Y317">
        <v>0</v>
      </c>
      <c r="Z317">
        <v>0</v>
      </c>
      <c r="AA317">
        <v>23.292000000000002</v>
      </c>
      <c r="AB317">
        <v>8.8974131696532197</v>
      </c>
      <c r="AC317">
        <v>0</v>
      </c>
      <c r="AD317">
        <v>0</v>
      </c>
      <c r="AE317">
        <v>0</v>
      </c>
      <c r="AF317">
        <v>0</v>
      </c>
      <c r="AG317">
        <v>0</v>
      </c>
      <c r="AH317">
        <v>0</v>
      </c>
      <c r="AI317">
        <v>714.71</v>
      </c>
      <c r="AK317" s="106">
        <v>71329</v>
      </c>
    </row>
    <row r="318" spans="1:37" x14ac:dyDescent="0.25">
      <c r="A318" t="s">
        <v>515</v>
      </c>
      <c r="B318">
        <v>750</v>
      </c>
      <c r="C318">
        <v>4956.4471219842899</v>
      </c>
      <c r="D318">
        <v>2018</v>
      </c>
      <c r="E318">
        <v>22028.944800000001</v>
      </c>
      <c r="F318">
        <v>1350.9412</v>
      </c>
      <c r="G318">
        <v>0</v>
      </c>
      <c r="H318">
        <v>561.53579999999999</v>
      </c>
      <c r="I318">
        <v>5954.8371999999999</v>
      </c>
      <c r="J318">
        <v>5129.3912</v>
      </c>
      <c r="K318">
        <v>0</v>
      </c>
      <c r="L318">
        <v>9032.2394000000004</v>
      </c>
      <c r="N318">
        <v>0</v>
      </c>
      <c r="O318">
        <v>15922.9696</v>
      </c>
      <c r="P318">
        <v>0</v>
      </c>
      <c r="Q318">
        <v>3475.0113999999999</v>
      </c>
      <c r="R318">
        <v>2276.3708000000001</v>
      </c>
      <c r="S318">
        <v>353.43040000000002</v>
      </c>
      <c r="T318">
        <v>0</v>
      </c>
      <c r="U318">
        <v>2021</v>
      </c>
      <c r="V318">
        <v>2.6289247676260299</v>
      </c>
      <c r="W318">
        <v>0</v>
      </c>
      <c r="X318">
        <v>0</v>
      </c>
      <c r="Y318">
        <v>0</v>
      </c>
      <c r="Z318">
        <v>0</v>
      </c>
      <c r="AA318">
        <v>1582.5409999999999</v>
      </c>
      <c r="AB318">
        <v>24.426904703201</v>
      </c>
      <c r="AC318">
        <v>0</v>
      </c>
      <c r="AD318">
        <v>0</v>
      </c>
      <c r="AE318">
        <v>0</v>
      </c>
      <c r="AF318">
        <v>0</v>
      </c>
      <c r="AG318">
        <v>0</v>
      </c>
      <c r="AH318">
        <v>0</v>
      </c>
      <c r="AI318">
        <v>1562.75</v>
      </c>
      <c r="AK318" s="106">
        <v>71330</v>
      </c>
    </row>
    <row r="319" spans="1:37" x14ac:dyDescent="0.25">
      <c r="A319" t="s">
        <v>516</v>
      </c>
      <c r="B319">
        <v>111</v>
      </c>
      <c r="C319">
        <v>1112.34886499646</v>
      </c>
      <c r="D319">
        <v>2018</v>
      </c>
      <c r="E319">
        <v>3770.3117999999999</v>
      </c>
      <c r="F319">
        <v>0</v>
      </c>
      <c r="G319">
        <v>0</v>
      </c>
      <c r="H319">
        <v>70.918599999999998</v>
      </c>
      <c r="I319">
        <v>805.68179999999995</v>
      </c>
      <c r="J319">
        <v>525.49519999999995</v>
      </c>
      <c r="K319">
        <v>0</v>
      </c>
      <c r="L319">
        <v>2368.2161999999998</v>
      </c>
      <c r="N319">
        <v>0</v>
      </c>
      <c r="O319">
        <v>3032.0608000000002</v>
      </c>
      <c r="P319">
        <v>0</v>
      </c>
      <c r="Q319">
        <v>446.4384</v>
      </c>
      <c r="R319">
        <v>262.74759999999998</v>
      </c>
      <c r="S319">
        <v>27.9024</v>
      </c>
      <c r="T319">
        <v>0</v>
      </c>
      <c r="U319">
        <v>2021</v>
      </c>
      <c r="V319">
        <v>0.18776095227374301</v>
      </c>
      <c r="W319">
        <v>0</v>
      </c>
      <c r="X319">
        <v>0</v>
      </c>
      <c r="Y319">
        <v>0</v>
      </c>
      <c r="Z319">
        <v>0</v>
      </c>
      <c r="AA319">
        <v>7.9757764309999999</v>
      </c>
      <c r="AB319">
        <v>0.26109487447036001</v>
      </c>
      <c r="AC319">
        <v>0</v>
      </c>
      <c r="AD319">
        <v>0</v>
      </c>
      <c r="AE319">
        <v>0</v>
      </c>
      <c r="AF319">
        <v>0</v>
      </c>
      <c r="AG319">
        <v>0</v>
      </c>
      <c r="AH319">
        <v>0</v>
      </c>
      <c r="AI319">
        <v>185.51</v>
      </c>
      <c r="AK319" s="106">
        <v>71331</v>
      </c>
    </row>
    <row r="320" spans="1:37" x14ac:dyDescent="0.25">
      <c r="A320" t="s">
        <v>517</v>
      </c>
      <c r="B320">
        <v>464</v>
      </c>
      <c r="C320">
        <v>989.60719549687497</v>
      </c>
      <c r="D320">
        <v>2018</v>
      </c>
      <c r="E320">
        <v>9201.9789999999994</v>
      </c>
      <c r="F320">
        <v>97.6584</v>
      </c>
      <c r="G320">
        <v>0</v>
      </c>
      <c r="H320">
        <v>469.69040000000001</v>
      </c>
      <c r="I320">
        <v>4183.0348000000004</v>
      </c>
      <c r="J320">
        <v>683.60879999999997</v>
      </c>
      <c r="K320">
        <v>3.4878</v>
      </c>
      <c r="L320">
        <v>3764.4987999999998</v>
      </c>
      <c r="N320">
        <v>0</v>
      </c>
      <c r="O320">
        <v>5402.6022000000003</v>
      </c>
      <c r="P320">
        <v>848.69799999999998</v>
      </c>
      <c r="Q320">
        <v>1769.4772</v>
      </c>
      <c r="R320">
        <v>1126.5594000000001</v>
      </c>
      <c r="S320">
        <v>54.642200000000003</v>
      </c>
      <c r="T320">
        <v>0</v>
      </c>
      <c r="U320">
        <v>2021</v>
      </c>
      <c r="V320">
        <v>0.82294454067425404</v>
      </c>
      <c r="W320">
        <v>0</v>
      </c>
      <c r="X320">
        <v>0</v>
      </c>
      <c r="Y320">
        <v>0</v>
      </c>
      <c r="Z320">
        <v>0</v>
      </c>
      <c r="AA320">
        <v>27.915217510000002</v>
      </c>
      <c r="AB320">
        <v>16.627222671803999</v>
      </c>
      <c r="AC320">
        <v>0</v>
      </c>
      <c r="AD320">
        <v>0</v>
      </c>
      <c r="AE320">
        <v>0</v>
      </c>
      <c r="AF320">
        <v>0</v>
      </c>
      <c r="AG320">
        <v>0</v>
      </c>
      <c r="AH320">
        <v>0</v>
      </c>
      <c r="AI320">
        <v>798.35</v>
      </c>
      <c r="AK320" s="106">
        <v>71332</v>
      </c>
    </row>
    <row r="321" spans="1:37" x14ac:dyDescent="0.25">
      <c r="A321" t="s">
        <v>518</v>
      </c>
      <c r="B321">
        <v>1226</v>
      </c>
      <c r="C321">
        <v>479.24426499849</v>
      </c>
      <c r="D321">
        <v>2018</v>
      </c>
      <c r="E321">
        <v>17784.2922</v>
      </c>
      <c r="F321">
        <v>369.70679999999999</v>
      </c>
      <c r="G321">
        <v>0</v>
      </c>
      <c r="H321">
        <v>611.52760000000001</v>
      </c>
      <c r="I321">
        <v>8921.7924000000003</v>
      </c>
      <c r="J321">
        <v>311.57679999999999</v>
      </c>
      <c r="K321">
        <v>0</v>
      </c>
      <c r="L321">
        <v>7569.6886000000004</v>
      </c>
      <c r="N321">
        <v>0</v>
      </c>
      <c r="O321">
        <v>8511.3945999999996</v>
      </c>
      <c r="P321">
        <v>4402.7662</v>
      </c>
      <c r="Q321">
        <v>3493.6129999999998</v>
      </c>
      <c r="R321">
        <v>1369.5427999999999</v>
      </c>
      <c r="S321">
        <v>6.9756</v>
      </c>
      <c r="T321">
        <v>0</v>
      </c>
      <c r="U321">
        <v>2021</v>
      </c>
      <c r="V321">
        <v>1.00375009148411</v>
      </c>
      <c r="W321">
        <v>0</v>
      </c>
      <c r="X321">
        <v>0</v>
      </c>
      <c r="Y321">
        <v>0</v>
      </c>
      <c r="Z321">
        <v>0</v>
      </c>
      <c r="AA321">
        <v>28.195</v>
      </c>
      <c r="AB321">
        <v>17.876739701277501</v>
      </c>
      <c r="AC321">
        <v>0</v>
      </c>
      <c r="AD321">
        <v>0</v>
      </c>
      <c r="AE321">
        <v>0</v>
      </c>
      <c r="AF321">
        <v>0</v>
      </c>
      <c r="AG321">
        <v>0</v>
      </c>
      <c r="AH321">
        <v>0</v>
      </c>
      <c r="AI321">
        <v>983.04</v>
      </c>
      <c r="AK321" s="106">
        <v>71333</v>
      </c>
    </row>
    <row r="322" spans="1:37" x14ac:dyDescent="0.25">
      <c r="A322" t="s">
        <v>519</v>
      </c>
      <c r="B322">
        <v>378</v>
      </c>
      <c r="C322">
        <v>2074.89685549347</v>
      </c>
      <c r="D322">
        <v>2018</v>
      </c>
      <c r="E322">
        <v>10670.3428</v>
      </c>
      <c r="F322">
        <v>48.8292</v>
      </c>
      <c r="G322">
        <v>0</v>
      </c>
      <c r="H322">
        <v>259.25979999999998</v>
      </c>
      <c r="I322">
        <v>2678.6304</v>
      </c>
      <c r="J322">
        <v>2104.306</v>
      </c>
      <c r="K322">
        <v>0</v>
      </c>
      <c r="L322">
        <v>5579.3173999999999</v>
      </c>
      <c r="N322">
        <v>0</v>
      </c>
      <c r="O322">
        <v>8241.6713999999993</v>
      </c>
      <c r="P322">
        <v>0</v>
      </c>
      <c r="Q322">
        <v>1498.5914</v>
      </c>
      <c r="R322">
        <v>882.41340000000002</v>
      </c>
      <c r="S322">
        <v>47.666600000000003</v>
      </c>
      <c r="T322">
        <v>0</v>
      </c>
      <c r="U322">
        <v>2021</v>
      </c>
      <c r="V322">
        <v>0.63327195476736098</v>
      </c>
      <c r="W322">
        <v>0</v>
      </c>
      <c r="X322">
        <v>0</v>
      </c>
      <c r="Y322">
        <v>0</v>
      </c>
      <c r="Z322">
        <v>0</v>
      </c>
      <c r="AA322">
        <v>277.82255290000001</v>
      </c>
      <c r="AB322">
        <v>0.89914569637013397</v>
      </c>
      <c r="AC322">
        <v>0</v>
      </c>
      <c r="AD322">
        <v>0</v>
      </c>
      <c r="AE322">
        <v>0</v>
      </c>
      <c r="AF322">
        <v>0</v>
      </c>
      <c r="AG322">
        <v>0</v>
      </c>
      <c r="AH322">
        <v>0</v>
      </c>
      <c r="AI322">
        <v>626.91999999999996</v>
      </c>
      <c r="AK322" s="106">
        <v>71334</v>
      </c>
    </row>
    <row r="323" spans="1:37" x14ac:dyDescent="0.25">
      <c r="A323" t="s">
        <v>520</v>
      </c>
      <c r="B323">
        <v>65</v>
      </c>
      <c r="C323">
        <v>478.49182949855799</v>
      </c>
      <c r="D323">
        <v>2018</v>
      </c>
      <c r="E323">
        <v>1626.4774</v>
      </c>
      <c r="F323">
        <v>0</v>
      </c>
      <c r="G323">
        <v>0</v>
      </c>
      <c r="H323">
        <v>0</v>
      </c>
      <c r="I323">
        <v>689.42179999999996</v>
      </c>
      <c r="J323">
        <v>284.83699999999999</v>
      </c>
      <c r="K323">
        <v>0</v>
      </c>
      <c r="L323">
        <v>652.21860000000004</v>
      </c>
      <c r="N323">
        <v>0</v>
      </c>
      <c r="O323">
        <v>1095.1692</v>
      </c>
      <c r="P323">
        <v>0</v>
      </c>
      <c r="Q323">
        <v>259.25979999999998</v>
      </c>
      <c r="R323">
        <v>272.04840000000002</v>
      </c>
      <c r="S323">
        <v>0</v>
      </c>
      <c r="T323">
        <v>0</v>
      </c>
      <c r="U323">
        <v>2021</v>
      </c>
      <c r="V323">
        <v>0.19878585810969601</v>
      </c>
      <c r="W323">
        <v>0</v>
      </c>
      <c r="X323">
        <v>0</v>
      </c>
      <c r="Y323">
        <v>0</v>
      </c>
      <c r="Z323">
        <v>0</v>
      </c>
      <c r="AA323">
        <v>7.9757764309999999</v>
      </c>
      <c r="AB323">
        <v>0.18977564652163101</v>
      </c>
      <c r="AC323">
        <v>0</v>
      </c>
      <c r="AD323">
        <v>0</v>
      </c>
      <c r="AE323">
        <v>0</v>
      </c>
      <c r="AF323">
        <v>0</v>
      </c>
      <c r="AG323">
        <v>0</v>
      </c>
      <c r="AH323">
        <v>0</v>
      </c>
      <c r="AI323">
        <v>192.96</v>
      </c>
      <c r="AK323" s="106">
        <v>71335</v>
      </c>
    </row>
    <row r="324" spans="1:37" x14ac:dyDescent="0.25">
      <c r="A324" t="s">
        <v>521</v>
      </c>
      <c r="B324">
        <v>3102</v>
      </c>
      <c r="C324">
        <v>2267.1408079927201</v>
      </c>
      <c r="D324">
        <v>2018</v>
      </c>
      <c r="E324">
        <v>51646.179799999998</v>
      </c>
      <c r="F324">
        <v>2518.1916000000001</v>
      </c>
      <c r="G324">
        <v>0</v>
      </c>
      <c r="H324">
        <v>5016.6189999999997</v>
      </c>
      <c r="I324">
        <v>24026.2916</v>
      </c>
      <c r="J324">
        <v>1867.1356000000001</v>
      </c>
      <c r="K324">
        <v>0</v>
      </c>
      <c r="L324">
        <v>18217.941999999999</v>
      </c>
      <c r="N324">
        <v>0</v>
      </c>
      <c r="O324">
        <v>24119.299599999998</v>
      </c>
      <c r="P324">
        <v>9939.0673999999999</v>
      </c>
      <c r="Q324">
        <v>11930.601199999999</v>
      </c>
      <c r="R324">
        <v>5542.1142</v>
      </c>
      <c r="S324">
        <v>116.26</v>
      </c>
      <c r="T324">
        <v>0</v>
      </c>
      <c r="U324">
        <v>2021</v>
      </c>
      <c r="V324">
        <v>4.2333306389848602</v>
      </c>
      <c r="W324">
        <v>0</v>
      </c>
      <c r="X324">
        <v>0</v>
      </c>
      <c r="Y324">
        <v>0</v>
      </c>
      <c r="Z324">
        <v>0</v>
      </c>
      <c r="AA324">
        <v>59.648000000000003</v>
      </c>
      <c r="AB324">
        <v>32.4757724645211</v>
      </c>
      <c r="AC324">
        <v>0</v>
      </c>
      <c r="AD324">
        <v>0</v>
      </c>
      <c r="AE324">
        <v>0</v>
      </c>
      <c r="AF324">
        <v>0</v>
      </c>
      <c r="AG324">
        <v>0</v>
      </c>
      <c r="AH324">
        <v>0</v>
      </c>
      <c r="AI324">
        <v>3349.11</v>
      </c>
      <c r="AK324" s="106">
        <v>71336</v>
      </c>
    </row>
    <row r="325" spans="1:37" x14ac:dyDescent="0.25">
      <c r="A325" t="s">
        <v>522</v>
      </c>
      <c r="B325">
        <v>306</v>
      </c>
      <c r="C325">
        <v>1842.3374224940301</v>
      </c>
      <c r="D325">
        <v>2018</v>
      </c>
      <c r="E325">
        <v>11034.2366</v>
      </c>
      <c r="F325">
        <v>0</v>
      </c>
      <c r="G325">
        <v>0</v>
      </c>
      <c r="H325">
        <v>574.32439999999997</v>
      </c>
      <c r="I325">
        <v>3101.8168000000001</v>
      </c>
      <c r="J325">
        <v>1031.2262000000001</v>
      </c>
      <c r="K325">
        <v>0</v>
      </c>
      <c r="L325">
        <v>6326.8692000000001</v>
      </c>
      <c r="N325">
        <v>0</v>
      </c>
      <c r="O325">
        <v>8402.1101999999992</v>
      </c>
      <c r="P325">
        <v>0</v>
      </c>
      <c r="Q325">
        <v>1718.3227999999999</v>
      </c>
      <c r="R325">
        <v>905.66539999999998</v>
      </c>
      <c r="S325">
        <v>8.1381999999999994</v>
      </c>
      <c r="T325">
        <v>0</v>
      </c>
      <c r="U325">
        <v>2021</v>
      </c>
      <c r="V325">
        <v>0.65070300215750898</v>
      </c>
      <c r="W325">
        <v>0</v>
      </c>
      <c r="X325">
        <v>0</v>
      </c>
      <c r="Y325">
        <v>0</v>
      </c>
      <c r="Z325">
        <v>0</v>
      </c>
      <c r="AA325">
        <v>11.96366465</v>
      </c>
      <c r="AB325">
        <v>6.87920366506901</v>
      </c>
      <c r="AC325">
        <v>0</v>
      </c>
      <c r="AD325">
        <v>0</v>
      </c>
      <c r="AE325">
        <v>0</v>
      </c>
      <c r="AF325">
        <v>0</v>
      </c>
      <c r="AG325">
        <v>0</v>
      </c>
      <c r="AH325">
        <v>0</v>
      </c>
      <c r="AI325">
        <v>643.49</v>
      </c>
      <c r="AK325" s="106">
        <v>71337</v>
      </c>
    </row>
    <row r="326" spans="1:37" x14ac:dyDescent="0.25">
      <c r="A326" t="s">
        <v>523</v>
      </c>
      <c r="B326">
        <v>218</v>
      </c>
      <c r="C326">
        <v>1339.1267469955701</v>
      </c>
      <c r="D326">
        <v>2018</v>
      </c>
      <c r="E326">
        <v>6455.9178000000002</v>
      </c>
      <c r="F326">
        <v>120.9104</v>
      </c>
      <c r="G326">
        <v>0</v>
      </c>
      <c r="H326">
        <v>202.29239999999999</v>
      </c>
      <c r="I326">
        <v>2182.2002000000002</v>
      </c>
      <c r="J326">
        <v>1030.0636</v>
      </c>
      <c r="K326">
        <v>0</v>
      </c>
      <c r="L326">
        <v>2920.4512</v>
      </c>
      <c r="N326">
        <v>0</v>
      </c>
      <c r="O326">
        <v>4507.4002</v>
      </c>
      <c r="P326">
        <v>0</v>
      </c>
      <c r="Q326">
        <v>1007.9742</v>
      </c>
      <c r="R326">
        <v>826.60860000000002</v>
      </c>
      <c r="S326">
        <v>115.09739999999999</v>
      </c>
      <c r="T326">
        <v>0</v>
      </c>
      <c r="U326">
        <v>2021</v>
      </c>
      <c r="V326">
        <v>0.64884334811776601</v>
      </c>
      <c r="W326">
        <v>0</v>
      </c>
      <c r="X326">
        <v>0</v>
      </c>
      <c r="Y326">
        <v>0</v>
      </c>
      <c r="Z326">
        <v>0</v>
      </c>
      <c r="AA326">
        <v>7.9757764309999999</v>
      </c>
      <c r="AB326">
        <v>3.0751795957627102</v>
      </c>
      <c r="AC326">
        <v>0</v>
      </c>
      <c r="AD326">
        <v>0</v>
      </c>
      <c r="AE326">
        <v>0</v>
      </c>
      <c r="AF326">
        <v>0</v>
      </c>
      <c r="AG326">
        <v>61.375950000000003</v>
      </c>
      <c r="AH326">
        <v>0</v>
      </c>
      <c r="AI326">
        <v>592.97</v>
      </c>
      <c r="AK326" s="106">
        <v>71338</v>
      </c>
    </row>
    <row r="327" spans="1:37" x14ac:dyDescent="0.25">
      <c r="A327" t="s">
        <v>524</v>
      </c>
      <c r="B327">
        <v>384</v>
      </c>
      <c r="C327">
        <v>2732.7987394913598</v>
      </c>
      <c r="D327">
        <v>2018</v>
      </c>
      <c r="E327">
        <v>13421.054400000001</v>
      </c>
      <c r="F327">
        <v>483.64159999999998</v>
      </c>
      <c r="G327">
        <v>0</v>
      </c>
      <c r="H327">
        <v>229.03219999999999</v>
      </c>
      <c r="I327">
        <v>3695.9054000000001</v>
      </c>
      <c r="J327">
        <v>3756.3606</v>
      </c>
      <c r="K327">
        <v>0</v>
      </c>
      <c r="L327">
        <v>5256.1145999999999</v>
      </c>
      <c r="N327">
        <v>0</v>
      </c>
      <c r="O327">
        <v>8205.6308000000008</v>
      </c>
      <c r="P327">
        <v>0</v>
      </c>
      <c r="Q327">
        <v>3806.3524000000002</v>
      </c>
      <c r="R327">
        <v>1395.12</v>
      </c>
      <c r="S327">
        <v>13.9512</v>
      </c>
      <c r="T327">
        <v>0</v>
      </c>
      <c r="U327">
        <v>2021</v>
      </c>
      <c r="V327">
        <v>1.0034116202079999</v>
      </c>
      <c r="W327">
        <v>0</v>
      </c>
      <c r="X327">
        <v>0</v>
      </c>
      <c r="Y327">
        <v>0</v>
      </c>
      <c r="Z327">
        <v>0</v>
      </c>
      <c r="AA327">
        <v>23.927329289999999</v>
      </c>
      <c r="AB327">
        <v>6.0381840322941702</v>
      </c>
      <c r="AC327">
        <v>0</v>
      </c>
      <c r="AD327">
        <v>0</v>
      </c>
      <c r="AE327">
        <v>0</v>
      </c>
      <c r="AF327">
        <v>0</v>
      </c>
      <c r="AG327">
        <v>0</v>
      </c>
      <c r="AH327">
        <v>0</v>
      </c>
      <c r="AI327">
        <v>992.14</v>
      </c>
      <c r="AK327" s="106">
        <v>71339</v>
      </c>
    </row>
    <row r="328" spans="1:37" x14ac:dyDescent="0.25">
      <c r="A328" t="s">
        <v>525</v>
      </c>
      <c r="B328">
        <v>1471</v>
      </c>
      <c r="C328">
        <v>3657.8461104882499</v>
      </c>
      <c r="D328">
        <v>2018</v>
      </c>
      <c r="E328">
        <v>83247.972999999998</v>
      </c>
      <c r="F328">
        <v>7563.8756000000003</v>
      </c>
      <c r="G328">
        <v>0</v>
      </c>
      <c r="H328">
        <v>2393.7934</v>
      </c>
      <c r="I328">
        <v>11512.065199999999</v>
      </c>
      <c r="J328">
        <v>2721.6466</v>
      </c>
      <c r="K328">
        <v>1042.8522</v>
      </c>
      <c r="L328">
        <v>58013.74</v>
      </c>
      <c r="N328">
        <v>0</v>
      </c>
      <c r="O328">
        <v>65412.526400000002</v>
      </c>
      <c r="P328">
        <v>7874.2897999999996</v>
      </c>
      <c r="Q328">
        <v>7292.9898000000003</v>
      </c>
      <c r="R328">
        <v>2643.7523999999999</v>
      </c>
      <c r="S328">
        <v>24.4146</v>
      </c>
      <c r="T328">
        <v>0</v>
      </c>
      <c r="U328">
        <v>2021</v>
      </c>
      <c r="V328">
        <v>1.92476123471092</v>
      </c>
      <c r="W328">
        <v>0</v>
      </c>
      <c r="X328">
        <v>0</v>
      </c>
      <c r="Y328">
        <v>0</v>
      </c>
      <c r="Z328">
        <v>0</v>
      </c>
      <c r="AA328">
        <v>63.773000000000003</v>
      </c>
      <c r="AB328">
        <v>29.1173712355818</v>
      </c>
      <c r="AC328">
        <v>0</v>
      </c>
      <c r="AD328">
        <v>0</v>
      </c>
      <c r="AE328">
        <v>0</v>
      </c>
      <c r="AF328">
        <v>0</v>
      </c>
      <c r="AG328">
        <v>0</v>
      </c>
      <c r="AH328">
        <v>0</v>
      </c>
      <c r="AI328">
        <v>1898.99</v>
      </c>
      <c r="AK328" s="106">
        <v>71340</v>
      </c>
    </row>
    <row r="329" spans="1:37" x14ac:dyDescent="0.25">
      <c r="A329" t="s">
        <v>526</v>
      </c>
      <c r="B329">
        <v>268</v>
      </c>
      <c r="C329">
        <v>1077.96739449657</v>
      </c>
      <c r="D329">
        <v>2018</v>
      </c>
      <c r="E329">
        <v>5767.6585999999998</v>
      </c>
      <c r="F329">
        <v>132.53639999999999</v>
      </c>
      <c r="G329">
        <v>0</v>
      </c>
      <c r="H329">
        <v>1817.1438000000001</v>
      </c>
      <c r="I329">
        <v>1791.5666000000001</v>
      </c>
      <c r="J329">
        <v>894.0394</v>
      </c>
      <c r="K329">
        <v>0</v>
      </c>
      <c r="L329">
        <v>1132.3724</v>
      </c>
      <c r="N329">
        <v>0</v>
      </c>
      <c r="O329">
        <v>2262.4196000000002</v>
      </c>
      <c r="P329">
        <v>339.47919999999999</v>
      </c>
      <c r="Q329">
        <v>2580.9720000000002</v>
      </c>
      <c r="R329">
        <v>459.22699999999998</v>
      </c>
      <c r="S329">
        <v>124.3982</v>
      </c>
      <c r="T329">
        <v>0</v>
      </c>
      <c r="U329">
        <v>2021</v>
      </c>
      <c r="V329">
        <v>0.57019609033102003</v>
      </c>
      <c r="W329">
        <v>0</v>
      </c>
      <c r="X329">
        <v>0</v>
      </c>
      <c r="Y329">
        <v>0</v>
      </c>
      <c r="Z329">
        <v>0</v>
      </c>
      <c r="AA329">
        <v>244.32255290000001</v>
      </c>
      <c r="AB329">
        <v>3.7813323833846302</v>
      </c>
      <c r="AC329">
        <v>0</v>
      </c>
      <c r="AD329">
        <v>0</v>
      </c>
      <c r="AE329">
        <v>0</v>
      </c>
      <c r="AF329">
        <v>0</v>
      </c>
      <c r="AG329">
        <v>0</v>
      </c>
      <c r="AH329">
        <v>0</v>
      </c>
      <c r="AI329">
        <v>323.81</v>
      </c>
      <c r="AK329" s="106">
        <v>71341</v>
      </c>
    </row>
    <row r="330" spans="1:37" x14ac:dyDescent="0.25">
      <c r="A330" t="s">
        <v>527</v>
      </c>
      <c r="B330">
        <v>9218</v>
      </c>
      <c r="C330">
        <v>2532.2585664920398</v>
      </c>
      <c r="D330">
        <v>2018</v>
      </c>
      <c r="E330">
        <v>215908.77119999999</v>
      </c>
      <c r="F330">
        <v>15957.847599999999</v>
      </c>
      <c r="G330">
        <v>0</v>
      </c>
      <c r="H330">
        <v>63367.512999999999</v>
      </c>
      <c r="I330">
        <v>69268.870599999995</v>
      </c>
      <c r="J330">
        <v>1041.6895999999999</v>
      </c>
      <c r="K330">
        <v>441.78800000000001</v>
      </c>
      <c r="L330">
        <v>65831.062399999995</v>
      </c>
      <c r="N330">
        <v>0</v>
      </c>
      <c r="O330">
        <v>77690.744999999995</v>
      </c>
      <c r="P330">
        <v>82722.477799999993</v>
      </c>
      <c r="Q330">
        <v>49691.849199999997</v>
      </c>
      <c r="R330">
        <v>5753.7074000000002</v>
      </c>
      <c r="S330">
        <v>49.991799999999998</v>
      </c>
      <c r="T330">
        <v>0</v>
      </c>
      <c r="U330">
        <v>2021</v>
      </c>
      <c r="V330">
        <v>4.2548326541527199</v>
      </c>
      <c r="W330">
        <v>0</v>
      </c>
      <c r="X330">
        <v>0</v>
      </c>
      <c r="Y330">
        <v>0</v>
      </c>
      <c r="Z330">
        <v>0</v>
      </c>
      <c r="AA330">
        <v>142.048</v>
      </c>
      <c r="AB330">
        <v>99.691064271032801</v>
      </c>
      <c r="AC330">
        <v>0</v>
      </c>
      <c r="AD330">
        <v>0</v>
      </c>
      <c r="AE330">
        <v>0</v>
      </c>
      <c r="AF330">
        <v>0</v>
      </c>
      <c r="AG330">
        <v>0</v>
      </c>
      <c r="AH330">
        <v>0</v>
      </c>
      <c r="AI330">
        <v>4107.71</v>
      </c>
      <c r="AK330" s="106">
        <v>71342</v>
      </c>
    </row>
    <row r="331" spans="1:37" x14ac:dyDescent="0.25">
      <c r="A331" t="s">
        <v>528</v>
      </c>
      <c r="B331">
        <v>308</v>
      </c>
      <c r="C331">
        <v>274.904389999214</v>
      </c>
      <c r="D331">
        <v>2018</v>
      </c>
      <c r="E331">
        <v>3866.8076000000001</v>
      </c>
      <c r="F331">
        <v>0</v>
      </c>
      <c r="G331">
        <v>0</v>
      </c>
      <c r="H331">
        <v>236.0078</v>
      </c>
      <c r="I331">
        <v>2808.8416000000002</v>
      </c>
      <c r="J331">
        <v>106.9592</v>
      </c>
      <c r="K331">
        <v>0</v>
      </c>
      <c r="L331">
        <v>714.99900000000002</v>
      </c>
      <c r="N331">
        <v>0</v>
      </c>
      <c r="O331">
        <v>1552.0709999999999</v>
      </c>
      <c r="P331">
        <v>857.99879999999996</v>
      </c>
      <c r="Q331">
        <v>998.67340000000002</v>
      </c>
      <c r="R331">
        <v>459.22699999999998</v>
      </c>
      <c r="S331">
        <v>0</v>
      </c>
      <c r="T331">
        <v>0</v>
      </c>
      <c r="U331">
        <v>2021</v>
      </c>
      <c r="V331">
        <v>0.35047015779426699</v>
      </c>
      <c r="W331">
        <v>0</v>
      </c>
      <c r="X331">
        <v>0</v>
      </c>
      <c r="Y331">
        <v>0</v>
      </c>
      <c r="Z331">
        <v>0</v>
      </c>
      <c r="AA331">
        <v>35.890993940000001</v>
      </c>
      <c r="AB331">
        <v>4.6828246488659602</v>
      </c>
      <c r="AC331">
        <v>0</v>
      </c>
      <c r="AD331">
        <v>0</v>
      </c>
      <c r="AE331">
        <v>0</v>
      </c>
      <c r="AF331">
        <v>0</v>
      </c>
      <c r="AG331">
        <v>0</v>
      </c>
      <c r="AH331">
        <v>0</v>
      </c>
      <c r="AI331">
        <v>324.64</v>
      </c>
      <c r="AK331" s="106">
        <v>71343</v>
      </c>
    </row>
    <row r="332" spans="1:37" x14ac:dyDescent="0.25">
      <c r="A332" t="s">
        <v>529</v>
      </c>
      <c r="B332">
        <v>67</v>
      </c>
      <c r="C332">
        <v>441.33448949863799</v>
      </c>
      <c r="D332">
        <v>2018</v>
      </c>
      <c r="E332">
        <v>1109.1204</v>
      </c>
      <c r="F332">
        <v>0</v>
      </c>
      <c r="G332">
        <v>0</v>
      </c>
      <c r="H332">
        <v>226.70699999999999</v>
      </c>
      <c r="I332">
        <v>569.67399999999998</v>
      </c>
      <c r="J332">
        <v>32.552799999999998</v>
      </c>
      <c r="K332">
        <v>0</v>
      </c>
      <c r="L332">
        <v>280.1866</v>
      </c>
      <c r="N332">
        <v>0</v>
      </c>
      <c r="O332">
        <v>667.33240000000001</v>
      </c>
      <c r="P332">
        <v>0</v>
      </c>
      <c r="Q332">
        <v>266.23540000000003</v>
      </c>
      <c r="R332">
        <v>175.55260000000001</v>
      </c>
      <c r="S332">
        <v>0</v>
      </c>
      <c r="T332">
        <v>0</v>
      </c>
      <c r="U332">
        <v>2021</v>
      </c>
      <c r="V332">
        <v>0.24034305066476</v>
      </c>
      <c r="W332">
        <v>0</v>
      </c>
      <c r="X332">
        <v>0</v>
      </c>
      <c r="Y332">
        <v>0</v>
      </c>
      <c r="Z332">
        <v>0</v>
      </c>
      <c r="AA332">
        <v>115.8098882</v>
      </c>
      <c r="AB332">
        <v>0.17246849448436999</v>
      </c>
      <c r="AC332">
        <v>0</v>
      </c>
      <c r="AD332">
        <v>0</v>
      </c>
      <c r="AE332">
        <v>0</v>
      </c>
      <c r="AF332">
        <v>0</v>
      </c>
      <c r="AG332">
        <v>0</v>
      </c>
      <c r="AH332">
        <v>0</v>
      </c>
      <c r="AI332">
        <v>123.4</v>
      </c>
      <c r="AK332" s="106">
        <v>71344</v>
      </c>
    </row>
    <row r="333" spans="1:37" x14ac:dyDescent="0.25">
      <c r="A333" t="s">
        <v>530</v>
      </c>
      <c r="B333">
        <v>670</v>
      </c>
      <c r="C333">
        <v>1058.4172419966901</v>
      </c>
      <c r="D333">
        <v>2018</v>
      </c>
      <c r="E333">
        <v>10197.1646</v>
      </c>
      <c r="F333">
        <v>40.691000000000003</v>
      </c>
      <c r="G333">
        <v>0</v>
      </c>
      <c r="H333">
        <v>1110.2829999999999</v>
      </c>
      <c r="I333">
        <v>4596.9204</v>
      </c>
      <c r="J333">
        <v>1176.5512000000001</v>
      </c>
      <c r="K333">
        <v>0</v>
      </c>
      <c r="L333">
        <v>3272.7190000000001</v>
      </c>
      <c r="N333">
        <v>0</v>
      </c>
      <c r="O333">
        <v>6087.3735999999999</v>
      </c>
      <c r="P333">
        <v>0</v>
      </c>
      <c r="Q333">
        <v>3033.2233999999999</v>
      </c>
      <c r="R333">
        <v>1032.3887999999999</v>
      </c>
      <c r="S333">
        <v>44.178800000000003</v>
      </c>
      <c r="T333">
        <v>0</v>
      </c>
      <c r="U333">
        <v>2021</v>
      </c>
      <c r="V333">
        <v>0.78603194492575401</v>
      </c>
      <c r="W333">
        <v>0</v>
      </c>
      <c r="X333">
        <v>0</v>
      </c>
      <c r="Y333">
        <v>0</v>
      </c>
      <c r="Z333">
        <v>0</v>
      </c>
      <c r="AA333">
        <v>37.757993939999999</v>
      </c>
      <c r="AB333">
        <v>7.8914455090290403</v>
      </c>
      <c r="AC333">
        <v>0</v>
      </c>
      <c r="AD333">
        <v>0</v>
      </c>
      <c r="AE333">
        <v>0</v>
      </c>
      <c r="AF333">
        <v>0</v>
      </c>
      <c r="AG333">
        <v>0</v>
      </c>
      <c r="AH333">
        <v>0</v>
      </c>
      <c r="AI333">
        <v>733.76</v>
      </c>
      <c r="AK333" s="106">
        <v>71345</v>
      </c>
    </row>
    <row r="334" spans="1:37" x14ac:dyDescent="0.25">
      <c r="A334" t="s">
        <v>531</v>
      </c>
      <c r="B334">
        <v>1557</v>
      </c>
      <c r="C334">
        <v>3390.6955504892699</v>
      </c>
      <c r="D334">
        <v>2018</v>
      </c>
      <c r="E334">
        <v>35222.1296</v>
      </c>
      <c r="F334">
        <v>1352.1038000000001</v>
      </c>
      <c r="G334">
        <v>0</v>
      </c>
      <c r="H334">
        <v>4487.6360000000004</v>
      </c>
      <c r="I334">
        <v>13605.907800000001</v>
      </c>
      <c r="J334">
        <v>1645.079</v>
      </c>
      <c r="K334">
        <v>0</v>
      </c>
      <c r="L334">
        <v>14131.403</v>
      </c>
      <c r="N334">
        <v>0</v>
      </c>
      <c r="O334">
        <v>18874.811000000002</v>
      </c>
      <c r="P334">
        <v>7220.9085999999998</v>
      </c>
      <c r="Q334">
        <v>6675.6491999999998</v>
      </c>
      <c r="R334">
        <v>2418.2080000000001</v>
      </c>
      <c r="S334">
        <v>32.552799999999998</v>
      </c>
      <c r="T334">
        <v>0</v>
      </c>
      <c r="U334">
        <v>2021</v>
      </c>
      <c r="V334">
        <v>1.739611016182</v>
      </c>
      <c r="W334">
        <v>0</v>
      </c>
      <c r="X334">
        <v>0</v>
      </c>
      <c r="Y334">
        <v>0</v>
      </c>
      <c r="Z334">
        <v>0</v>
      </c>
      <c r="AA334">
        <v>35.890993940000001</v>
      </c>
      <c r="AB334">
        <v>27.998487462351601</v>
      </c>
      <c r="AC334">
        <v>0</v>
      </c>
      <c r="AD334">
        <v>0</v>
      </c>
      <c r="AE334">
        <v>0</v>
      </c>
      <c r="AF334">
        <v>0</v>
      </c>
      <c r="AG334">
        <v>0</v>
      </c>
      <c r="AH334">
        <v>0</v>
      </c>
      <c r="AI334">
        <v>1736.67</v>
      </c>
      <c r="AK334" s="106">
        <v>71346</v>
      </c>
    </row>
    <row r="335" spans="1:37" x14ac:dyDescent="0.25">
      <c r="A335" t="s">
        <v>532</v>
      </c>
      <c r="B335">
        <v>556</v>
      </c>
      <c r="C335">
        <v>760.81690499760498</v>
      </c>
      <c r="D335">
        <v>2018</v>
      </c>
      <c r="E335">
        <v>7188.3558000000003</v>
      </c>
      <c r="F335">
        <v>287.16219999999998</v>
      </c>
      <c r="G335">
        <v>0</v>
      </c>
      <c r="H335">
        <v>387.14580000000001</v>
      </c>
      <c r="I335">
        <v>3709.8566000000001</v>
      </c>
      <c r="J335">
        <v>795.21839999999997</v>
      </c>
      <c r="K335">
        <v>245.30860000000001</v>
      </c>
      <c r="L335">
        <v>1763.6641999999999</v>
      </c>
      <c r="N335">
        <v>0</v>
      </c>
      <c r="O335">
        <v>4346.9614000000001</v>
      </c>
      <c r="P335">
        <v>0</v>
      </c>
      <c r="Q335">
        <v>1839.2331999999999</v>
      </c>
      <c r="R335">
        <v>981.23440000000005</v>
      </c>
      <c r="S335">
        <v>22.089400000000001</v>
      </c>
      <c r="T335">
        <v>0</v>
      </c>
      <c r="U335">
        <v>2021</v>
      </c>
      <c r="V335">
        <v>0.80823732913148005</v>
      </c>
      <c r="W335">
        <v>0</v>
      </c>
      <c r="X335">
        <v>0</v>
      </c>
      <c r="Y335">
        <v>0</v>
      </c>
      <c r="Z335">
        <v>0</v>
      </c>
      <c r="AA335">
        <v>35.890993940000001</v>
      </c>
      <c r="AB335">
        <v>12.274919695481801</v>
      </c>
      <c r="AC335">
        <v>0</v>
      </c>
      <c r="AD335">
        <v>0</v>
      </c>
      <c r="AE335">
        <v>0</v>
      </c>
      <c r="AF335">
        <v>0</v>
      </c>
      <c r="AG335">
        <v>82.485215999999994</v>
      </c>
      <c r="AH335">
        <v>0</v>
      </c>
      <c r="AI335">
        <v>699.8</v>
      </c>
      <c r="AK335" s="106">
        <v>71347</v>
      </c>
    </row>
    <row r="336" spans="1:37" x14ac:dyDescent="0.25">
      <c r="A336" t="s">
        <v>533</v>
      </c>
      <c r="B336">
        <v>134</v>
      </c>
      <c r="C336">
        <v>1531.2216519951701</v>
      </c>
      <c r="D336">
        <v>2018</v>
      </c>
      <c r="E336">
        <v>8612.5408000000007</v>
      </c>
      <c r="F336">
        <v>0</v>
      </c>
      <c r="G336">
        <v>0</v>
      </c>
      <c r="H336">
        <v>120.9104</v>
      </c>
      <c r="I336">
        <v>1041.6895999999999</v>
      </c>
      <c r="J336">
        <v>869.62480000000005</v>
      </c>
      <c r="K336">
        <v>94.170599999999993</v>
      </c>
      <c r="L336">
        <v>6486.1454000000003</v>
      </c>
      <c r="N336">
        <v>0</v>
      </c>
      <c r="O336">
        <v>7697.5745999999999</v>
      </c>
      <c r="P336">
        <v>0</v>
      </c>
      <c r="Q336">
        <v>535.95860000000005</v>
      </c>
      <c r="R336">
        <v>359.24340000000001</v>
      </c>
      <c r="S336">
        <v>20.9268</v>
      </c>
      <c r="T336">
        <v>0</v>
      </c>
      <c r="U336">
        <v>2021</v>
      </c>
      <c r="V336">
        <v>0.27058814465170899</v>
      </c>
      <c r="W336">
        <v>0</v>
      </c>
      <c r="X336">
        <v>0</v>
      </c>
      <c r="Y336">
        <v>0</v>
      </c>
      <c r="Z336">
        <v>0</v>
      </c>
      <c r="AA336">
        <v>140.82744109999999</v>
      </c>
      <c r="AB336">
        <v>7.4858272888347797</v>
      </c>
      <c r="AC336">
        <v>0</v>
      </c>
      <c r="AD336">
        <v>0</v>
      </c>
      <c r="AE336">
        <v>0</v>
      </c>
      <c r="AF336">
        <v>0</v>
      </c>
      <c r="AG336">
        <v>0</v>
      </c>
      <c r="AH336">
        <v>0</v>
      </c>
      <c r="AI336">
        <v>255.08</v>
      </c>
      <c r="AK336" s="106">
        <v>71348</v>
      </c>
    </row>
    <row r="337" spans="1:37" x14ac:dyDescent="0.25">
      <c r="A337" t="s">
        <v>534</v>
      </c>
      <c r="B337">
        <v>51</v>
      </c>
      <c r="C337">
        <v>980.66212599687799</v>
      </c>
      <c r="D337">
        <v>2018</v>
      </c>
      <c r="E337">
        <v>2586.7849999999999</v>
      </c>
      <c r="F337">
        <v>0</v>
      </c>
      <c r="G337">
        <v>0</v>
      </c>
      <c r="H337">
        <v>0</v>
      </c>
      <c r="I337">
        <v>431.32459999999998</v>
      </c>
      <c r="J337">
        <v>611.52760000000001</v>
      </c>
      <c r="K337">
        <v>0</v>
      </c>
      <c r="L337">
        <v>1543.9328</v>
      </c>
      <c r="N337">
        <v>0</v>
      </c>
      <c r="O337">
        <v>2188.0131999999999</v>
      </c>
      <c r="P337">
        <v>0</v>
      </c>
      <c r="Q337">
        <v>188.34119999999999</v>
      </c>
      <c r="R337">
        <v>173.22739999999999</v>
      </c>
      <c r="S337">
        <v>37.203200000000002</v>
      </c>
      <c r="T337">
        <v>0</v>
      </c>
      <c r="U337">
        <v>2021</v>
      </c>
      <c r="V337">
        <v>0.12542438003582301</v>
      </c>
      <c r="W337">
        <v>0</v>
      </c>
      <c r="X337">
        <v>0</v>
      </c>
      <c r="Y337">
        <v>0</v>
      </c>
      <c r="Z337">
        <v>0</v>
      </c>
      <c r="AA337">
        <v>3.9878882149999999</v>
      </c>
      <c r="AB337">
        <v>0.147270041163196</v>
      </c>
      <c r="AC337">
        <v>0</v>
      </c>
      <c r="AD337">
        <v>0</v>
      </c>
      <c r="AE337">
        <v>0</v>
      </c>
      <c r="AF337">
        <v>0</v>
      </c>
      <c r="AG337">
        <v>0</v>
      </c>
      <c r="AH337">
        <v>0</v>
      </c>
      <c r="AI337">
        <v>122.57</v>
      </c>
      <c r="AK337" s="106">
        <v>71349</v>
      </c>
    </row>
    <row r="338" spans="1:37" x14ac:dyDescent="0.25">
      <c r="A338" t="s">
        <v>535</v>
      </c>
      <c r="B338">
        <v>859</v>
      </c>
      <c r="C338">
        <v>1237.5267319960201</v>
      </c>
      <c r="D338">
        <v>2018</v>
      </c>
      <c r="E338">
        <v>25596.964199999999</v>
      </c>
      <c r="F338">
        <v>9610.0516000000007</v>
      </c>
      <c r="G338">
        <v>0</v>
      </c>
      <c r="H338">
        <v>1111.4456</v>
      </c>
      <c r="I338">
        <v>7081.3966</v>
      </c>
      <c r="J338">
        <v>909.15319999999997</v>
      </c>
      <c r="K338">
        <v>0</v>
      </c>
      <c r="L338">
        <v>6884.9171999999999</v>
      </c>
      <c r="N338">
        <v>0</v>
      </c>
      <c r="O338">
        <v>10306.449000000001</v>
      </c>
      <c r="P338">
        <v>2158.9481999999998</v>
      </c>
      <c r="Q338">
        <v>11515.553</v>
      </c>
      <c r="R338">
        <v>1577.6482000000001</v>
      </c>
      <c r="S338">
        <v>38.3658</v>
      </c>
      <c r="T338">
        <v>0</v>
      </c>
      <c r="U338">
        <v>2021</v>
      </c>
      <c r="V338">
        <v>1.2559243721820399</v>
      </c>
      <c r="W338">
        <v>0</v>
      </c>
      <c r="X338">
        <v>0</v>
      </c>
      <c r="Y338">
        <v>0</v>
      </c>
      <c r="Z338">
        <v>0</v>
      </c>
      <c r="AA338">
        <v>124.048</v>
      </c>
      <c r="AB338">
        <v>19.864195892403899</v>
      </c>
      <c r="AC338">
        <v>0</v>
      </c>
      <c r="AD338">
        <v>0</v>
      </c>
      <c r="AE338">
        <v>0</v>
      </c>
      <c r="AF338">
        <v>0</v>
      </c>
      <c r="AG338">
        <v>0</v>
      </c>
      <c r="AH338">
        <v>0</v>
      </c>
      <c r="AI338">
        <v>1121.3399999999999</v>
      </c>
      <c r="AK338" s="106">
        <v>71350</v>
      </c>
    </row>
    <row r="339" spans="1:37" x14ac:dyDescent="0.25">
      <c r="A339" t="s">
        <v>536</v>
      </c>
      <c r="B339">
        <v>1942</v>
      </c>
      <c r="C339">
        <v>2812.7908169910002</v>
      </c>
      <c r="D339">
        <v>2018</v>
      </c>
      <c r="E339">
        <v>55188.622000000003</v>
      </c>
      <c r="F339">
        <v>3365.7269999999999</v>
      </c>
      <c r="G339">
        <v>0</v>
      </c>
      <c r="H339">
        <v>19568.8832</v>
      </c>
      <c r="I339">
        <v>14849.889800000001</v>
      </c>
      <c r="J339">
        <v>3547.0925999999999</v>
      </c>
      <c r="K339">
        <v>0</v>
      </c>
      <c r="L339">
        <v>13857.029399999999</v>
      </c>
      <c r="N339">
        <v>0</v>
      </c>
      <c r="O339">
        <v>21333.71</v>
      </c>
      <c r="P339">
        <v>7963.81</v>
      </c>
      <c r="Q339">
        <v>22027.782200000001</v>
      </c>
      <c r="R339">
        <v>3149.4834000000001</v>
      </c>
      <c r="S339">
        <v>713.83640000000003</v>
      </c>
      <c r="T339">
        <v>0</v>
      </c>
      <c r="U339">
        <v>2021</v>
      </c>
      <c r="V339">
        <v>2.2842761087211598</v>
      </c>
      <c r="W339">
        <v>0</v>
      </c>
      <c r="X339">
        <v>0</v>
      </c>
      <c r="Y339">
        <v>0</v>
      </c>
      <c r="Z339">
        <v>0</v>
      </c>
      <c r="AA339">
        <v>26.055</v>
      </c>
      <c r="AB339">
        <v>33.033387722048701</v>
      </c>
      <c r="AC339">
        <v>0</v>
      </c>
      <c r="AD339">
        <v>0</v>
      </c>
      <c r="AE339">
        <v>0</v>
      </c>
      <c r="AF339">
        <v>0.04</v>
      </c>
      <c r="AG339">
        <v>0</v>
      </c>
      <c r="AH339">
        <v>0</v>
      </c>
      <c r="AI339">
        <v>2193.81</v>
      </c>
      <c r="AK339" s="106">
        <v>71351</v>
      </c>
    </row>
    <row r="340" spans="1:37" x14ac:dyDescent="0.25">
      <c r="A340" t="s">
        <v>537</v>
      </c>
      <c r="B340">
        <v>86</v>
      </c>
      <c r="C340">
        <v>508.40887099842701</v>
      </c>
      <c r="D340">
        <v>2018</v>
      </c>
      <c r="E340">
        <v>1597.4123999999999</v>
      </c>
      <c r="F340">
        <v>0</v>
      </c>
      <c r="G340">
        <v>0</v>
      </c>
      <c r="H340">
        <v>37.203200000000002</v>
      </c>
      <c r="I340">
        <v>748.71439999999996</v>
      </c>
      <c r="J340">
        <v>348.78</v>
      </c>
      <c r="K340">
        <v>0</v>
      </c>
      <c r="L340">
        <v>462.71480000000003</v>
      </c>
      <c r="N340">
        <v>0</v>
      </c>
      <c r="O340">
        <v>837.072</v>
      </c>
      <c r="P340">
        <v>0</v>
      </c>
      <c r="Q340">
        <v>377.84500000000003</v>
      </c>
      <c r="R340">
        <v>317.38979999999998</v>
      </c>
      <c r="S340">
        <v>66.268199999999993</v>
      </c>
      <c r="T340">
        <v>0</v>
      </c>
      <c r="U340">
        <v>2021</v>
      </c>
      <c r="V340">
        <v>0.226833657752713</v>
      </c>
      <c r="W340">
        <v>0</v>
      </c>
      <c r="X340">
        <v>0</v>
      </c>
      <c r="Y340">
        <v>0</v>
      </c>
      <c r="Z340">
        <v>0</v>
      </c>
      <c r="AA340">
        <v>3.9878882149999999</v>
      </c>
      <c r="AB340">
        <v>1.3549693447334801</v>
      </c>
      <c r="AC340">
        <v>0</v>
      </c>
      <c r="AD340">
        <v>0</v>
      </c>
      <c r="AE340">
        <v>0</v>
      </c>
      <c r="AF340">
        <v>0</v>
      </c>
      <c r="AG340">
        <v>0</v>
      </c>
      <c r="AH340">
        <v>0</v>
      </c>
      <c r="AI340">
        <v>225.26</v>
      </c>
      <c r="AK340" s="106">
        <v>71352</v>
      </c>
    </row>
    <row r="341" spans="1:37" x14ac:dyDescent="0.25">
      <c r="A341" t="s">
        <v>538</v>
      </c>
      <c r="B341">
        <v>535</v>
      </c>
      <c r="C341">
        <v>1009.07345849675</v>
      </c>
      <c r="D341">
        <v>2018</v>
      </c>
      <c r="E341">
        <v>8197.4925999999996</v>
      </c>
      <c r="F341">
        <v>0</v>
      </c>
      <c r="G341">
        <v>0</v>
      </c>
      <c r="H341">
        <v>502.2432</v>
      </c>
      <c r="I341">
        <v>4775.9607999999998</v>
      </c>
      <c r="J341">
        <v>73.243799999999993</v>
      </c>
      <c r="K341">
        <v>0</v>
      </c>
      <c r="L341">
        <v>2846.0448000000001</v>
      </c>
      <c r="N341">
        <v>0</v>
      </c>
      <c r="O341">
        <v>3507.5641999999998</v>
      </c>
      <c r="P341">
        <v>2420.5331999999999</v>
      </c>
      <c r="Q341">
        <v>1482.3150000000001</v>
      </c>
      <c r="R341">
        <v>778.94200000000001</v>
      </c>
      <c r="S341">
        <v>8.1381999999999994</v>
      </c>
      <c r="T341">
        <v>0</v>
      </c>
      <c r="U341">
        <v>2021</v>
      </c>
      <c r="V341">
        <v>0.56727868984784102</v>
      </c>
      <c r="W341">
        <v>0</v>
      </c>
      <c r="X341">
        <v>0</v>
      </c>
      <c r="Y341">
        <v>0</v>
      </c>
      <c r="Z341">
        <v>0</v>
      </c>
      <c r="AA341">
        <v>15.95155286</v>
      </c>
      <c r="AB341">
        <v>6.7017846081198797</v>
      </c>
      <c r="AC341">
        <v>0</v>
      </c>
      <c r="AD341">
        <v>0</v>
      </c>
      <c r="AE341">
        <v>0</v>
      </c>
      <c r="AF341">
        <v>0</v>
      </c>
      <c r="AG341">
        <v>0</v>
      </c>
      <c r="AH341">
        <v>0</v>
      </c>
      <c r="AI341">
        <v>551.55999999999995</v>
      </c>
      <c r="AK341" s="106">
        <v>71353</v>
      </c>
    </row>
    <row r="342" spans="1:37" x14ac:dyDescent="0.25">
      <c r="A342" t="s">
        <v>539</v>
      </c>
      <c r="B342">
        <v>565</v>
      </c>
      <c r="C342">
        <v>3555.6910819885402</v>
      </c>
      <c r="D342">
        <v>2018</v>
      </c>
      <c r="E342">
        <v>16426.375400000001</v>
      </c>
      <c r="F342">
        <v>819.63300000000004</v>
      </c>
      <c r="G342">
        <v>0</v>
      </c>
      <c r="H342">
        <v>333.6662</v>
      </c>
      <c r="I342">
        <v>4048.1732000000002</v>
      </c>
      <c r="J342">
        <v>2410.0698000000002</v>
      </c>
      <c r="K342">
        <v>0</v>
      </c>
      <c r="L342">
        <v>8814.8331999999991</v>
      </c>
      <c r="N342">
        <v>0</v>
      </c>
      <c r="O342">
        <v>12938.5754</v>
      </c>
      <c r="P342">
        <v>0</v>
      </c>
      <c r="Q342">
        <v>2050.8263999999999</v>
      </c>
      <c r="R342">
        <v>1326.5265999999999</v>
      </c>
      <c r="S342">
        <v>110.447</v>
      </c>
      <c r="T342">
        <v>0</v>
      </c>
      <c r="U342">
        <v>2021</v>
      </c>
      <c r="V342">
        <v>1.44371801168298</v>
      </c>
      <c r="W342">
        <v>0</v>
      </c>
      <c r="X342">
        <v>0</v>
      </c>
      <c r="Y342">
        <v>0</v>
      </c>
      <c r="Z342">
        <v>0</v>
      </c>
      <c r="AA342">
        <v>479.29</v>
      </c>
      <c r="AB342">
        <v>6.7707813202372096</v>
      </c>
      <c r="AC342">
        <v>0</v>
      </c>
      <c r="AD342">
        <v>0</v>
      </c>
      <c r="AE342">
        <v>0</v>
      </c>
      <c r="AF342">
        <v>0</v>
      </c>
      <c r="AG342">
        <v>182.84309999999999</v>
      </c>
      <c r="AH342">
        <v>0</v>
      </c>
      <c r="AI342">
        <v>937.49</v>
      </c>
      <c r="AK342" s="106">
        <v>71354</v>
      </c>
    </row>
    <row r="343" spans="1:37" x14ac:dyDescent="0.25">
      <c r="A343" t="s">
        <v>540</v>
      </c>
      <c r="B343">
        <v>278</v>
      </c>
      <c r="C343">
        <v>1398.6953559956801</v>
      </c>
      <c r="D343">
        <v>2018</v>
      </c>
      <c r="E343">
        <v>8414.8988000000008</v>
      </c>
      <c r="F343">
        <v>0</v>
      </c>
      <c r="G343">
        <v>0</v>
      </c>
      <c r="H343">
        <v>84.869799999999998</v>
      </c>
      <c r="I343">
        <v>1832.2575999999999</v>
      </c>
      <c r="J343">
        <v>353.43040000000002</v>
      </c>
      <c r="K343">
        <v>0</v>
      </c>
      <c r="L343">
        <v>6144.3410000000003</v>
      </c>
      <c r="N343">
        <v>0</v>
      </c>
      <c r="O343">
        <v>6665.1858000000002</v>
      </c>
      <c r="P343">
        <v>0</v>
      </c>
      <c r="Q343">
        <v>1046.3399999999999</v>
      </c>
      <c r="R343">
        <v>689.42179999999996</v>
      </c>
      <c r="S343">
        <v>13.9512</v>
      </c>
      <c r="T343">
        <v>0</v>
      </c>
      <c r="U343">
        <v>2021</v>
      </c>
      <c r="V343">
        <v>0.49348840298188601</v>
      </c>
      <c r="W343">
        <v>0</v>
      </c>
      <c r="X343">
        <v>0</v>
      </c>
      <c r="Y343">
        <v>0</v>
      </c>
      <c r="Z343">
        <v>0</v>
      </c>
      <c r="AA343">
        <v>11.96366465</v>
      </c>
      <c r="AB343">
        <v>4.7637842857651904</v>
      </c>
      <c r="AC343">
        <v>0</v>
      </c>
      <c r="AD343">
        <v>0</v>
      </c>
      <c r="AE343">
        <v>0</v>
      </c>
      <c r="AF343">
        <v>0</v>
      </c>
      <c r="AG343">
        <v>0</v>
      </c>
      <c r="AH343">
        <v>0</v>
      </c>
      <c r="AI343">
        <v>489.45</v>
      </c>
      <c r="AK343" s="106">
        <v>71355</v>
      </c>
    </row>
    <row r="344" spans="1:37" x14ac:dyDescent="0.25">
      <c r="A344" t="s">
        <v>541</v>
      </c>
      <c r="B344">
        <v>969</v>
      </c>
      <c r="C344">
        <v>1864.3851144942601</v>
      </c>
      <c r="D344">
        <v>2018</v>
      </c>
      <c r="E344">
        <v>14033.7446</v>
      </c>
      <c r="F344">
        <v>0</v>
      </c>
      <c r="G344">
        <v>0</v>
      </c>
      <c r="H344">
        <v>709.18600000000004</v>
      </c>
      <c r="I344">
        <v>6966.2992000000004</v>
      </c>
      <c r="J344">
        <v>1649.7293999999999</v>
      </c>
      <c r="K344">
        <v>93.007999999999996</v>
      </c>
      <c r="L344">
        <v>4615.5219999999999</v>
      </c>
      <c r="N344">
        <v>0</v>
      </c>
      <c r="O344">
        <v>7539.4610000000002</v>
      </c>
      <c r="P344">
        <v>1223.0552</v>
      </c>
      <c r="Q344">
        <v>3416.8814000000002</v>
      </c>
      <c r="R344">
        <v>1807.8430000000001</v>
      </c>
      <c r="S344">
        <v>46.503999999999998</v>
      </c>
      <c r="T344">
        <v>0</v>
      </c>
      <c r="U344">
        <v>2021</v>
      </c>
      <c r="V344">
        <v>1.3067760429417501</v>
      </c>
      <c r="W344">
        <v>0</v>
      </c>
      <c r="X344">
        <v>0</v>
      </c>
      <c r="Y344">
        <v>0</v>
      </c>
      <c r="Z344">
        <v>0</v>
      </c>
      <c r="AA344">
        <v>39.408000000000001</v>
      </c>
      <c r="AB344">
        <v>8.0403002384008104</v>
      </c>
      <c r="AC344">
        <v>0</v>
      </c>
      <c r="AD344">
        <v>0</v>
      </c>
      <c r="AE344">
        <v>0</v>
      </c>
      <c r="AF344">
        <v>0</v>
      </c>
      <c r="AG344">
        <v>0</v>
      </c>
      <c r="AH344">
        <v>0</v>
      </c>
      <c r="AI344">
        <v>1305.19</v>
      </c>
      <c r="AK344" s="106">
        <v>71356</v>
      </c>
    </row>
    <row r="345" spans="1:37" x14ac:dyDescent="0.25">
      <c r="A345" t="s">
        <v>542</v>
      </c>
      <c r="B345">
        <v>218</v>
      </c>
      <c r="C345">
        <v>1623.38304899484</v>
      </c>
      <c r="D345">
        <v>2018</v>
      </c>
      <c r="E345">
        <v>9435.6615999999995</v>
      </c>
      <c r="F345">
        <v>53.479599999999998</v>
      </c>
      <c r="G345">
        <v>0</v>
      </c>
      <c r="H345">
        <v>136.02420000000001</v>
      </c>
      <c r="I345">
        <v>1493.941</v>
      </c>
      <c r="J345">
        <v>1071.9172000000001</v>
      </c>
      <c r="K345">
        <v>0</v>
      </c>
      <c r="L345">
        <v>6680.2996000000003</v>
      </c>
      <c r="N345">
        <v>0</v>
      </c>
      <c r="O345">
        <v>7773.1436000000003</v>
      </c>
      <c r="P345">
        <v>0</v>
      </c>
      <c r="Q345">
        <v>717.32420000000002</v>
      </c>
      <c r="R345">
        <v>688.25919999999996</v>
      </c>
      <c r="S345">
        <v>256.93459999999999</v>
      </c>
      <c r="T345">
        <v>0</v>
      </c>
      <c r="U345">
        <v>2021</v>
      </c>
      <c r="V345">
        <v>0.60257360261276305</v>
      </c>
      <c r="W345">
        <v>0</v>
      </c>
      <c r="X345">
        <v>0</v>
      </c>
      <c r="Y345">
        <v>0</v>
      </c>
      <c r="Z345">
        <v>0</v>
      </c>
      <c r="AA345">
        <v>7.9757764309999999</v>
      </c>
      <c r="AB345">
        <v>5.2983045496539196</v>
      </c>
      <c r="AC345">
        <v>0</v>
      </c>
      <c r="AD345">
        <v>0</v>
      </c>
      <c r="AE345">
        <v>0</v>
      </c>
      <c r="AF345">
        <v>0</v>
      </c>
      <c r="AG345">
        <v>0</v>
      </c>
      <c r="AH345">
        <v>0</v>
      </c>
      <c r="AI345">
        <v>486.96</v>
      </c>
      <c r="AK345" s="106">
        <v>71357</v>
      </c>
    </row>
    <row r="346" spans="1:37" x14ac:dyDescent="0.25">
      <c r="A346" t="s">
        <v>543</v>
      </c>
      <c r="B346">
        <v>102</v>
      </c>
      <c r="C346">
        <v>1236.79294249606</v>
      </c>
      <c r="D346">
        <v>2018</v>
      </c>
      <c r="E346">
        <v>3449.4342000000001</v>
      </c>
      <c r="F346">
        <v>0</v>
      </c>
      <c r="G346">
        <v>0</v>
      </c>
      <c r="H346">
        <v>0</v>
      </c>
      <c r="I346">
        <v>974.25879999999995</v>
      </c>
      <c r="J346">
        <v>553.39760000000001</v>
      </c>
      <c r="K346">
        <v>0</v>
      </c>
      <c r="L346">
        <v>1921.7778000000001</v>
      </c>
      <c r="N346">
        <v>0</v>
      </c>
      <c r="O346">
        <v>2611.1995999999999</v>
      </c>
      <c r="P346">
        <v>0</v>
      </c>
      <c r="Q346">
        <v>431.32459999999998</v>
      </c>
      <c r="R346">
        <v>383.65800000000002</v>
      </c>
      <c r="S346">
        <v>23.251999999999999</v>
      </c>
      <c r="T346">
        <v>0</v>
      </c>
      <c r="U346">
        <v>2021</v>
      </c>
      <c r="V346">
        <v>0.26815701886549997</v>
      </c>
      <c r="W346">
        <v>0</v>
      </c>
      <c r="X346">
        <v>0</v>
      </c>
      <c r="Y346">
        <v>0</v>
      </c>
      <c r="Z346">
        <v>0</v>
      </c>
      <c r="AA346">
        <v>3.9878882149999999</v>
      </c>
      <c r="AB346">
        <v>0.25444225136729498</v>
      </c>
      <c r="AC346">
        <v>0</v>
      </c>
      <c r="AD346">
        <v>0</v>
      </c>
      <c r="AE346">
        <v>0</v>
      </c>
      <c r="AF346">
        <v>0</v>
      </c>
      <c r="AG346">
        <v>0</v>
      </c>
      <c r="AH346">
        <v>0</v>
      </c>
      <c r="AI346">
        <v>271.64</v>
      </c>
      <c r="AK346" s="106">
        <v>71358</v>
      </c>
    </row>
    <row r="347" spans="1:37" x14ac:dyDescent="0.25">
      <c r="A347" t="s">
        <v>544</v>
      </c>
      <c r="B347">
        <v>577</v>
      </c>
      <c r="C347">
        <v>1238.3706479959301</v>
      </c>
      <c r="D347">
        <v>2018</v>
      </c>
      <c r="E347">
        <v>16536.822400000001</v>
      </c>
      <c r="F347">
        <v>385.98320000000001</v>
      </c>
      <c r="G347">
        <v>0</v>
      </c>
      <c r="H347">
        <v>401.09699999999998</v>
      </c>
      <c r="I347">
        <v>5337.4966000000004</v>
      </c>
      <c r="J347">
        <v>461.55220000000003</v>
      </c>
      <c r="K347">
        <v>0</v>
      </c>
      <c r="L347">
        <v>9950.6934000000001</v>
      </c>
      <c r="N347">
        <v>0</v>
      </c>
      <c r="O347">
        <v>10897.049800000001</v>
      </c>
      <c r="P347">
        <v>1864.8104000000001</v>
      </c>
      <c r="Q347">
        <v>2506.5655999999999</v>
      </c>
      <c r="R347">
        <v>1234.6812</v>
      </c>
      <c r="S347">
        <v>33.715400000000002</v>
      </c>
      <c r="T347">
        <v>0</v>
      </c>
      <c r="U347">
        <v>2021</v>
      </c>
      <c r="V347">
        <v>0.89238672769693395</v>
      </c>
      <c r="W347">
        <v>0</v>
      </c>
      <c r="X347">
        <v>0</v>
      </c>
      <c r="Y347">
        <v>0</v>
      </c>
      <c r="Z347">
        <v>0</v>
      </c>
      <c r="AA347">
        <v>23.927329289999999</v>
      </c>
      <c r="AB347">
        <v>11.018271173592099</v>
      </c>
      <c r="AC347">
        <v>0</v>
      </c>
      <c r="AD347">
        <v>0</v>
      </c>
      <c r="AE347">
        <v>0</v>
      </c>
      <c r="AF347">
        <v>0</v>
      </c>
      <c r="AG347">
        <v>0</v>
      </c>
      <c r="AH347">
        <v>0</v>
      </c>
      <c r="AI347">
        <v>886.97</v>
      </c>
      <c r="AK347" s="106">
        <v>71359</v>
      </c>
    </row>
    <row r="348" spans="1:37" x14ac:dyDescent="0.25">
      <c r="A348" t="s">
        <v>545</v>
      </c>
      <c r="B348">
        <v>1900</v>
      </c>
      <c r="C348">
        <v>1089.3141784964801</v>
      </c>
      <c r="D348">
        <v>2018</v>
      </c>
      <c r="E348">
        <v>76964.12</v>
      </c>
      <c r="F348">
        <v>13186.209199999999</v>
      </c>
      <c r="G348">
        <v>0</v>
      </c>
      <c r="H348">
        <v>4667.8389999999999</v>
      </c>
      <c r="I348">
        <v>15459.092199999999</v>
      </c>
      <c r="J348">
        <v>2082.2166000000002</v>
      </c>
      <c r="K348">
        <v>3738.9216000000001</v>
      </c>
      <c r="L348">
        <v>37829.841399999998</v>
      </c>
      <c r="N348">
        <v>0</v>
      </c>
      <c r="O348">
        <v>43381.256399999998</v>
      </c>
      <c r="P348">
        <v>8476.5166000000008</v>
      </c>
      <c r="Q348">
        <v>14424.378199999999</v>
      </c>
      <c r="R348">
        <v>10640.1152</v>
      </c>
      <c r="S348">
        <v>41.8536</v>
      </c>
      <c r="T348">
        <v>0</v>
      </c>
      <c r="U348">
        <v>2021</v>
      </c>
      <c r="V348">
        <v>10.1164469556951</v>
      </c>
      <c r="W348">
        <v>0</v>
      </c>
      <c r="X348">
        <v>0</v>
      </c>
      <c r="Y348">
        <v>0</v>
      </c>
      <c r="Z348">
        <v>0</v>
      </c>
      <c r="AA348">
        <v>172.67699999999999</v>
      </c>
      <c r="AB348">
        <v>19.888920246100199</v>
      </c>
      <c r="AC348">
        <v>0</v>
      </c>
      <c r="AD348">
        <v>0</v>
      </c>
      <c r="AE348">
        <v>0</v>
      </c>
      <c r="AF348">
        <v>0</v>
      </c>
      <c r="AG348">
        <v>0</v>
      </c>
      <c r="AH348">
        <v>0</v>
      </c>
      <c r="AI348">
        <v>1858.41</v>
      </c>
      <c r="AK348" s="106">
        <v>71360</v>
      </c>
    </row>
    <row r="349" spans="1:37" x14ac:dyDescent="0.25">
      <c r="A349" t="s">
        <v>546</v>
      </c>
      <c r="B349">
        <v>56</v>
      </c>
      <c r="C349">
        <v>429.47532099872399</v>
      </c>
      <c r="D349">
        <v>2018</v>
      </c>
      <c r="E349">
        <v>1767.152</v>
      </c>
      <c r="F349">
        <v>0</v>
      </c>
      <c r="G349">
        <v>0</v>
      </c>
      <c r="H349">
        <v>0</v>
      </c>
      <c r="I349">
        <v>583.62519999999995</v>
      </c>
      <c r="J349">
        <v>299.95080000000002</v>
      </c>
      <c r="K349">
        <v>0</v>
      </c>
      <c r="L349">
        <v>883.57600000000002</v>
      </c>
      <c r="N349">
        <v>0</v>
      </c>
      <c r="O349">
        <v>1252.1202000000001</v>
      </c>
      <c r="P349">
        <v>0</v>
      </c>
      <c r="Q349">
        <v>270.88580000000002</v>
      </c>
      <c r="R349">
        <v>244.14599999999999</v>
      </c>
      <c r="S349">
        <v>0</v>
      </c>
      <c r="T349">
        <v>0</v>
      </c>
      <c r="U349">
        <v>2021</v>
      </c>
      <c r="V349">
        <v>0.17055686184418001</v>
      </c>
      <c r="W349">
        <v>0</v>
      </c>
      <c r="X349">
        <v>0</v>
      </c>
      <c r="Y349">
        <v>0</v>
      </c>
      <c r="Z349">
        <v>0</v>
      </c>
      <c r="AA349">
        <v>0</v>
      </c>
      <c r="AB349">
        <v>0.17414580929100901</v>
      </c>
      <c r="AC349">
        <v>0</v>
      </c>
      <c r="AD349">
        <v>0</v>
      </c>
      <c r="AE349">
        <v>0</v>
      </c>
      <c r="AF349">
        <v>0</v>
      </c>
      <c r="AG349">
        <v>0</v>
      </c>
      <c r="AH349">
        <v>0</v>
      </c>
      <c r="AI349">
        <v>173.09</v>
      </c>
      <c r="AK349" s="106">
        <v>71361</v>
      </c>
    </row>
    <row r="350" spans="1:37" x14ac:dyDescent="0.25">
      <c r="A350" t="s">
        <v>547</v>
      </c>
      <c r="B350">
        <v>347</v>
      </c>
      <c r="C350">
        <v>434.842235998641</v>
      </c>
      <c r="D350">
        <v>2018</v>
      </c>
      <c r="E350">
        <v>4702.7169999999996</v>
      </c>
      <c r="F350">
        <v>61.617800000000003</v>
      </c>
      <c r="G350">
        <v>0</v>
      </c>
      <c r="H350">
        <v>175.55260000000001</v>
      </c>
      <c r="I350">
        <v>2293.8098</v>
      </c>
      <c r="J350">
        <v>474.3408</v>
      </c>
      <c r="K350">
        <v>0</v>
      </c>
      <c r="L350">
        <v>1697.396</v>
      </c>
      <c r="N350">
        <v>0</v>
      </c>
      <c r="O350">
        <v>3021.5974000000001</v>
      </c>
      <c r="P350">
        <v>0</v>
      </c>
      <c r="Q350">
        <v>1119.5838000000001</v>
      </c>
      <c r="R350">
        <v>561.53579999999999</v>
      </c>
      <c r="S350">
        <v>0</v>
      </c>
      <c r="T350">
        <v>0</v>
      </c>
      <c r="U350">
        <v>2021</v>
      </c>
      <c r="V350">
        <v>0.42199690495745901</v>
      </c>
      <c r="W350">
        <v>0</v>
      </c>
      <c r="X350">
        <v>0</v>
      </c>
      <c r="Y350">
        <v>0</v>
      </c>
      <c r="Z350">
        <v>0</v>
      </c>
      <c r="AA350">
        <v>15.95155286</v>
      </c>
      <c r="AB350">
        <v>17.9783432644046</v>
      </c>
      <c r="AC350">
        <v>0</v>
      </c>
      <c r="AD350">
        <v>0</v>
      </c>
      <c r="AE350">
        <v>0</v>
      </c>
      <c r="AF350">
        <v>0</v>
      </c>
      <c r="AG350">
        <v>0</v>
      </c>
      <c r="AH350">
        <v>0</v>
      </c>
      <c r="AI350">
        <v>398.35</v>
      </c>
      <c r="AK350" s="106">
        <v>71362</v>
      </c>
    </row>
    <row r="351" spans="1:37" x14ac:dyDescent="0.25">
      <c r="A351" t="s">
        <v>548</v>
      </c>
      <c r="B351">
        <v>83</v>
      </c>
      <c r="C351">
        <v>530.44539049834202</v>
      </c>
      <c r="D351">
        <v>2018</v>
      </c>
      <c r="E351">
        <v>5658.3742000000002</v>
      </c>
      <c r="F351">
        <v>81.382000000000005</v>
      </c>
      <c r="G351">
        <v>0</v>
      </c>
      <c r="H351">
        <v>36.040599999999998</v>
      </c>
      <c r="I351">
        <v>764.99080000000004</v>
      </c>
      <c r="J351">
        <v>294.13780000000003</v>
      </c>
      <c r="K351">
        <v>3508.7267999999999</v>
      </c>
      <c r="L351">
        <v>973.09619999999995</v>
      </c>
      <c r="N351">
        <v>0</v>
      </c>
      <c r="O351">
        <v>1486.9654</v>
      </c>
      <c r="P351">
        <v>0</v>
      </c>
      <c r="Q351">
        <v>3898.1977999999999</v>
      </c>
      <c r="R351">
        <v>268.56060000000002</v>
      </c>
      <c r="S351">
        <v>5.8129999999999997</v>
      </c>
      <c r="T351">
        <v>0</v>
      </c>
      <c r="U351">
        <v>2021</v>
      </c>
      <c r="V351">
        <v>0.19200203681505301</v>
      </c>
      <c r="W351">
        <v>0</v>
      </c>
      <c r="X351">
        <v>0</v>
      </c>
      <c r="Y351">
        <v>0</v>
      </c>
      <c r="Z351">
        <v>0</v>
      </c>
      <c r="AA351">
        <v>7.9757764309999999</v>
      </c>
      <c r="AB351">
        <v>0.25087521306989302</v>
      </c>
      <c r="AC351">
        <v>0</v>
      </c>
      <c r="AD351">
        <v>0</v>
      </c>
      <c r="AE351">
        <v>0</v>
      </c>
      <c r="AF351">
        <v>0</v>
      </c>
      <c r="AG351">
        <v>0</v>
      </c>
      <c r="AH351">
        <v>0</v>
      </c>
      <c r="AI351">
        <v>189.65</v>
      </c>
      <c r="AK351" s="106">
        <v>71363</v>
      </c>
    </row>
    <row r="352" spans="1:37" x14ac:dyDescent="0.25">
      <c r="A352" t="s">
        <v>549</v>
      </c>
      <c r="B352">
        <v>175</v>
      </c>
      <c r="C352">
        <v>714.943517997703</v>
      </c>
      <c r="D352">
        <v>2018</v>
      </c>
      <c r="E352">
        <v>4478.3352000000004</v>
      </c>
      <c r="F352">
        <v>0</v>
      </c>
      <c r="G352">
        <v>0</v>
      </c>
      <c r="H352">
        <v>36.040599999999998</v>
      </c>
      <c r="I352">
        <v>1237.0064</v>
      </c>
      <c r="J352">
        <v>690.58439999999996</v>
      </c>
      <c r="K352">
        <v>0</v>
      </c>
      <c r="L352">
        <v>2514.7037999999998</v>
      </c>
      <c r="N352">
        <v>0</v>
      </c>
      <c r="O352">
        <v>3096.0038</v>
      </c>
      <c r="P352">
        <v>0</v>
      </c>
      <c r="Q352">
        <v>685.93399999999997</v>
      </c>
      <c r="R352">
        <v>504.5684</v>
      </c>
      <c r="S352">
        <v>191.82900000000001</v>
      </c>
      <c r="T352">
        <v>0</v>
      </c>
      <c r="U352">
        <v>2021</v>
      </c>
      <c r="V352">
        <v>0.48773031605771</v>
      </c>
      <c r="W352">
        <v>0</v>
      </c>
      <c r="X352">
        <v>0</v>
      </c>
      <c r="Y352">
        <v>0</v>
      </c>
      <c r="Z352">
        <v>0</v>
      </c>
      <c r="AA352">
        <v>145.7654411</v>
      </c>
      <c r="AB352">
        <v>0.46988156580982599</v>
      </c>
      <c r="AC352">
        <v>0</v>
      </c>
      <c r="AD352">
        <v>0</v>
      </c>
      <c r="AE352">
        <v>0</v>
      </c>
      <c r="AF352">
        <v>0</v>
      </c>
      <c r="AG352">
        <v>0</v>
      </c>
      <c r="AH352">
        <v>0</v>
      </c>
      <c r="AI352">
        <v>356.94</v>
      </c>
      <c r="AK352" s="106">
        <v>71364</v>
      </c>
    </row>
    <row r="353" spans="1:37" x14ac:dyDescent="0.25">
      <c r="A353" t="s">
        <v>550</v>
      </c>
      <c r="B353">
        <v>604</v>
      </c>
      <c r="C353">
        <v>582.94300649808702</v>
      </c>
      <c r="D353">
        <v>2018</v>
      </c>
      <c r="E353">
        <v>10638.952600000001</v>
      </c>
      <c r="F353">
        <v>964.95799999999997</v>
      </c>
      <c r="G353">
        <v>0</v>
      </c>
      <c r="H353">
        <v>556.8854</v>
      </c>
      <c r="I353">
        <v>5163.1066000000001</v>
      </c>
      <c r="J353">
        <v>308.089</v>
      </c>
      <c r="K353">
        <v>0</v>
      </c>
      <c r="L353">
        <v>3645.9135999999999</v>
      </c>
      <c r="N353">
        <v>0</v>
      </c>
      <c r="O353">
        <v>5057.3100000000004</v>
      </c>
      <c r="P353">
        <v>2136.8588</v>
      </c>
      <c r="Q353">
        <v>2294.9724000000001</v>
      </c>
      <c r="R353">
        <v>1119.5838000000001</v>
      </c>
      <c r="S353">
        <v>30.227599999999999</v>
      </c>
      <c r="T353">
        <v>0</v>
      </c>
      <c r="U353">
        <v>2021</v>
      </c>
      <c r="V353">
        <v>0.81424637199984995</v>
      </c>
      <c r="W353">
        <v>0</v>
      </c>
      <c r="X353">
        <v>0</v>
      </c>
      <c r="Y353">
        <v>0</v>
      </c>
      <c r="Z353">
        <v>0</v>
      </c>
      <c r="AA353">
        <v>31.903105719999999</v>
      </c>
      <c r="AB353">
        <v>4.5661762511432</v>
      </c>
      <c r="AC353">
        <v>0</v>
      </c>
      <c r="AD353">
        <v>0</v>
      </c>
      <c r="AE353">
        <v>0</v>
      </c>
      <c r="AF353">
        <v>0</v>
      </c>
      <c r="AG353">
        <v>0</v>
      </c>
      <c r="AH353">
        <v>0</v>
      </c>
      <c r="AI353">
        <v>804.15</v>
      </c>
      <c r="AK353" s="106">
        <v>71365</v>
      </c>
    </row>
    <row r="354" spans="1:37" x14ac:dyDescent="0.25">
      <c r="A354" t="s">
        <v>551</v>
      </c>
      <c r="B354">
        <v>377</v>
      </c>
      <c r="C354">
        <v>803.73001649747903</v>
      </c>
      <c r="D354">
        <v>2018</v>
      </c>
      <c r="E354">
        <v>9692.5962</v>
      </c>
      <c r="F354">
        <v>0</v>
      </c>
      <c r="G354">
        <v>0</v>
      </c>
      <c r="H354">
        <v>202.29239999999999</v>
      </c>
      <c r="I354">
        <v>3431.9951999999998</v>
      </c>
      <c r="J354">
        <v>461.55220000000003</v>
      </c>
      <c r="K354">
        <v>0</v>
      </c>
      <c r="L354">
        <v>5596.7564000000002</v>
      </c>
      <c r="N354">
        <v>0</v>
      </c>
      <c r="O354">
        <v>6550.0883999999996</v>
      </c>
      <c r="P354">
        <v>1346.2908</v>
      </c>
      <c r="Q354">
        <v>1078.8928000000001</v>
      </c>
      <c r="R354">
        <v>712.67380000000003</v>
      </c>
      <c r="S354">
        <v>5.8129999999999997</v>
      </c>
      <c r="T354">
        <v>0</v>
      </c>
      <c r="U354">
        <v>2021</v>
      </c>
      <c r="V354">
        <v>0.53176483975841005</v>
      </c>
      <c r="W354">
        <v>0</v>
      </c>
      <c r="X354">
        <v>0</v>
      </c>
      <c r="Y354">
        <v>0</v>
      </c>
      <c r="Z354">
        <v>0</v>
      </c>
      <c r="AA354">
        <v>19.172000000000001</v>
      </c>
      <c r="AB354">
        <v>5.4637678199975204</v>
      </c>
      <c r="AC354">
        <v>0</v>
      </c>
      <c r="AD354">
        <v>0</v>
      </c>
      <c r="AE354">
        <v>0</v>
      </c>
      <c r="AF354">
        <v>0</v>
      </c>
      <c r="AG354">
        <v>0</v>
      </c>
      <c r="AH354">
        <v>0</v>
      </c>
      <c r="AI354">
        <v>504.35</v>
      </c>
      <c r="AK354" s="106">
        <v>71366</v>
      </c>
    </row>
    <row r="355" spans="1:37" x14ac:dyDescent="0.25">
      <c r="A355" t="s">
        <v>552</v>
      </c>
      <c r="B355">
        <v>369</v>
      </c>
      <c r="C355">
        <v>906.33762949700497</v>
      </c>
      <c r="D355">
        <v>2018</v>
      </c>
      <c r="E355">
        <v>8568.3619999999992</v>
      </c>
      <c r="F355">
        <v>17.439</v>
      </c>
      <c r="G355">
        <v>0</v>
      </c>
      <c r="H355">
        <v>241.82079999999999</v>
      </c>
      <c r="I355">
        <v>3013.4591999999998</v>
      </c>
      <c r="J355">
        <v>610.36500000000001</v>
      </c>
      <c r="K355">
        <v>0</v>
      </c>
      <c r="L355">
        <v>4685.2780000000002</v>
      </c>
      <c r="N355">
        <v>0</v>
      </c>
      <c r="O355">
        <v>5811.8374000000003</v>
      </c>
      <c r="P355">
        <v>0</v>
      </c>
      <c r="Q355">
        <v>1455.5752</v>
      </c>
      <c r="R355">
        <v>1192.8276000000001</v>
      </c>
      <c r="S355">
        <v>108.12179999999999</v>
      </c>
      <c r="T355">
        <v>0</v>
      </c>
      <c r="U355">
        <v>2021</v>
      </c>
      <c r="V355">
        <v>0.94950321875800003</v>
      </c>
      <c r="W355">
        <v>0</v>
      </c>
      <c r="X355">
        <v>0</v>
      </c>
      <c r="Y355">
        <v>0</v>
      </c>
      <c r="Z355">
        <v>0</v>
      </c>
      <c r="AA355">
        <v>116.03155289999999</v>
      </c>
      <c r="AB355">
        <v>8.8791547287981096</v>
      </c>
      <c r="AC355">
        <v>0</v>
      </c>
      <c r="AD355">
        <v>0</v>
      </c>
      <c r="AE355">
        <v>0</v>
      </c>
      <c r="AF355">
        <v>0</v>
      </c>
      <c r="AG355">
        <v>0</v>
      </c>
      <c r="AH355">
        <v>0</v>
      </c>
      <c r="AI355">
        <v>861.29</v>
      </c>
      <c r="AK355" s="106">
        <v>71367</v>
      </c>
    </row>
    <row r="356" spans="1:37" x14ac:dyDescent="0.25">
      <c r="A356" t="s">
        <v>553</v>
      </c>
      <c r="B356">
        <v>298</v>
      </c>
      <c r="C356">
        <v>2091.39610349339</v>
      </c>
      <c r="D356">
        <v>2018</v>
      </c>
      <c r="E356">
        <v>7765.0054</v>
      </c>
      <c r="F356">
        <v>545.25940000000003</v>
      </c>
      <c r="G356">
        <v>0</v>
      </c>
      <c r="H356">
        <v>104.634</v>
      </c>
      <c r="I356">
        <v>2131.0457999999999</v>
      </c>
      <c r="J356">
        <v>1883.412</v>
      </c>
      <c r="K356">
        <v>0</v>
      </c>
      <c r="L356">
        <v>3100.6541999999999</v>
      </c>
      <c r="N356">
        <v>0</v>
      </c>
      <c r="O356">
        <v>5406.09</v>
      </c>
      <c r="P356">
        <v>0</v>
      </c>
      <c r="Q356">
        <v>1450.9248</v>
      </c>
      <c r="R356">
        <v>830.09640000000002</v>
      </c>
      <c r="S356">
        <v>76.7316</v>
      </c>
      <c r="T356">
        <v>0</v>
      </c>
      <c r="U356">
        <v>2021</v>
      </c>
      <c r="V356">
        <v>0.71936936187723</v>
      </c>
      <c r="W356">
        <v>0</v>
      </c>
      <c r="X356">
        <v>0</v>
      </c>
      <c r="Y356">
        <v>0</v>
      </c>
      <c r="Z356">
        <v>0</v>
      </c>
      <c r="AA356">
        <v>226.4741057</v>
      </c>
      <c r="AB356">
        <v>6.2001022261459502</v>
      </c>
      <c r="AC356">
        <v>0</v>
      </c>
      <c r="AD356">
        <v>0</v>
      </c>
      <c r="AE356">
        <v>0</v>
      </c>
      <c r="AF356">
        <v>0</v>
      </c>
      <c r="AG356">
        <v>0</v>
      </c>
      <c r="AH356">
        <v>0</v>
      </c>
      <c r="AI356">
        <v>588.83000000000004</v>
      </c>
      <c r="AK356" s="106">
        <v>71368</v>
      </c>
    </row>
    <row r="357" spans="1:37" x14ac:dyDescent="0.25">
      <c r="A357" t="s">
        <v>554</v>
      </c>
      <c r="B357">
        <v>423</v>
      </c>
      <c r="C357">
        <v>245.81066649919401</v>
      </c>
      <c r="D357">
        <v>2018</v>
      </c>
      <c r="E357">
        <v>7197.6566000000003</v>
      </c>
      <c r="F357">
        <v>0</v>
      </c>
      <c r="G357">
        <v>0</v>
      </c>
      <c r="H357">
        <v>714.99900000000002</v>
      </c>
      <c r="I357">
        <v>3998.1813999999999</v>
      </c>
      <c r="J357">
        <v>201.12979999999999</v>
      </c>
      <c r="K357">
        <v>197.642</v>
      </c>
      <c r="L357">
        <v>2085.7044000000001</v>
      </c>
      <c r="N357">
        <v>0</v>
      </c>
      <c r="O357">
        <v>2982.069</v>
      </c>
      <c r="P357">
        <v>1641.5912000000001</v>
      </c>
      <c r="Q357">
        <v>2051.989</v>
      </c>
      <c r="R357">
        <v>522.00739999999996</v>
      </c>
      <c r="S357">
        <v>0</v>
      </c>
      <c r="T357">
        <v>0</v>
      </c>
      <c r="U357">
        <v>2021</v>
      </c>
      <c r="V357">
        <v>0.404716025109633</v>
      </c>
      <c r="W357">
        <v>0</v>
      </c>
      <c r="X357">
        <v>0</v>
      </c>
      <c r="Y357">
        <v>0</v>
      </c>
      <c r="Z357">
        <v>0</v>
      </c>
      <c r="AA357">
        <v>31.903105719999999</v>
      </c>
      <c r="AB357">
        <v>6.9268008607440299</v>
      </c>
      <c r="AC357">
        <v>0</v>
      </c>
      <c r="AD357">
        <v>0</v>
      </c>
      <c r="AE357">
        <v>0</v>
      </c>
      <c r="AF357">
        <v>0</v>
      </c>
      <c r="AG357">
        <v>0</v>
      </c>
      <c r="AH357">
        <v>0</v>
      </c>
      <c r="AI357">
        <v>370.19</v>
      </c>
      <c r="AK357" s="106">
        <v>71369</v>
      </c>
    </row>
    <row r="358" spans="1:37" x14ac:dyDescent="0.25">
      <c r="A358" t="s">
        <v>555</v>
      </c>
      <c r="B358">
        <v>623</v>
      </c>
      <c r="C358">
        <v>4796.86215948474</v>
      </c>
      <c r="D358">
        <v>2018</v>
      </c>
      <c r="E358">
        <v>19089.892</v>
      </c>
      <c r="F358">
        <v>54.642200000000003</v>
      </c>
      <c r="G358">
        <v>0</v>
      </c>
      <c r="H358">
        <v>573.16179999999997</v>
      </c>
      <c r="I358">
        <v>4759.6844000000001</v>
      </c>
      <c r="J358">
        <v>2287.9967999999999</v>
      </c>
      <c r="K358">
        <v>0</v>
      </c>
      <c r="L358">
        <v>11414.406800000001</v>
      </c>
      <c r="N358">
        <v>0</v>
      </c>
      <c r="O358">
        <v>15073.109</v>
      </c>
      <c r="P358">
        <v>0</v>
      </c>
      <c r="Q358">
        <v>2607.7118</v>
      </c>
      <c r="R358">
        <v>1346.2908</v>
      </c>
      <c r="S358">
        <v>62.7804</v>
      </c>
      <c r="T358">
        <v>0</v>
      </c>
      <c r="U358">
        <v>2021</v>
      </c>
      <c r="V358">
        <v>0.978153270846013</v>
      </c>
      <c r="W358">
        <v>0</v>
      </c>
      <c r="X358">
        <v>0</v>
      </c>
      <c r="Y358">
        <v>0</v>
      </c>
      <c r="Z358">
        <v>0</v>
      </c>
      <c r="AA358">
        <v>591.75599999999997</v>
      </c>
      <c r="AB358">
        <v>6.3741982034564604</v>
      </c>
      <c r="AC358">
        <v>0</v>
      </c>
      <c r="AD358">
        <v>0</v>
      </c>
      <c r="AE358">
        <v>0</v>
      </c>
      <c r="AF358">
        <v>0</v>
      </c>
      <c r="AG358">
        <v>0</v>
      </c>
      <c r="AH358">
        <v>0</v>
      </c>
      <c r="AI358">
        <v>952.39</v>
      </c>
      <c r="AK358" s="106">
        <v>71370</v>
      </c>
    </row>
    <row r="359" spans="1:37" x14ac:dyDescent="0.25">
      <c r="A359" t="s">
        <v>556</v>
      </c>
      <c r="B359">
        <v>1573</v>
      </c>
      <c r="C359">
        <v>1201.1946614963999</v>
      </c>
      <c r="D359">
        <v>2018</v>
      </c>
      <c r="E359">
        <v>51768.252800000002</v>
      </c>
      <c r="F359">
        <v>5295.643</v>
      </c>
      <c r="G359">
        <v>0</v>
      </c>
      <c r="H359">
        <v>2126.3953999999999</v>
      </c>
      <c r="I359">
        <v>13636.135399999999</v>
      </c>
      <c r="J359">
        <v>1107.9577999999999</v>
      </c>
      <c r="K359">
        <v>2847.2073999999998</v>
      </c>
      <c r="L359">
        <v>26754.913799999998</v>
      </c>
      <c r="N359">
        <v>0</v>
      </c>
      <c r="O359">
        <v>32178.442800000001</v>
      </c>
      <c r="P359">
        <v>4048.1732000000002</v>
      </c>
      <c r="Q359">
        <v>13292.005800000001</v>
      </c>
      <c r="R359">
        <v>2148.4848000000002</v>
      </c>
      <c r="S359">
        <v>101.14619999999999</v>
      </c>
      <c r="T359">
        <v>0</v>
      </c>
      <c r="U359">
        <v>2021</v>
      </c>
      <c r="V359">
        <v>1.5854450767104999</v>
      </c>
      <c r="W359">
        <v>0</v>
      </c>
      <c r="X359">
        <v>0</v>
      </c>
      <c r="Y359">
        <v>0</v>
      </c>
      <c r="Z359">
        <v>0</v>
      </c>
      <c r="AA359">
        <v>48.137999999999998</v>
      </c>
      <c r="AB359">
        <v>27.608658599831699</v>
      </c>
      <c r="AC359">
        <v>0</v>
      </c>
      <c r="AD359">
        <v>0</v>
      </c>
      <c r="AE359">
        <v>0</v>
      </c>
      <c r="AF359">
        <v>0</v>
      </c>
      <c r="AG359">
        <v>0</v>
      </c>
      <c r="AH359">
        <v>0</v>
      </c>
      <c r="AI359">
        <v>1524.66</v>
      </c>
      <c r="AK359" s="106">
        <v>71371</v>
      </c>
    </row>
    <row r="360" spans="1:37" x14ac:dyDescent="0.25">
      <c r="A360" t="s">
        <v>557</v>
      </c>
      <c r="B360">
        <v>2017</v>
      </c>
      <c r="C360">
        <v>979.932388996893</v>
      </c>
      <c r="D360">
        <v>2018</v>
      </c>
      <c r="E360">
        <v>63255.903400000003</v>
      </c>
      <c r="F360">
        <v>1984.5581999999999</v>
      </c>
      <c r="G360">
        <v>0</v>
      </c>
      <c r="H360">
        <v>13167.607599999999</v>
      </c>
      <c r="I360">
        <v>16227.5708</v>
      </c>
      <c r="J360">
        <v>2078.7287999999999</v>
      </c>
      <c r="K360">
        <v>880.08820000000003</v>
      </c>
      <c r="L360">
        <v>28917.3498</v>
      </c>
      <c r="N360">
        <v>0</v>
      </c>
      <c r="O360">
        <v>33717.725200000001</v>
      </c>
      <c r="P360">
        <v>12294.495000000001</v>
      </c>
      <c r="Q360">
        <v>15008.0034</v>
      </c>
      <c r="R360">
        <v>2225.2163999999998</v>
      </c>
      <c r="S360">
        <v>11.625999999999999</v>
      </c>
      <c r="T360">
        <v>0</v>
      </c>
      <c r="U360">
        <v>2021</v>
      </c>
      <c r="V360">
        <v>1.6213450283805999</v>
      </c>
      <c r="W360">
        <v>0</v>
      </c>
      <c r="X360">
        <v>0</v>
      </c>
      <c r="Y360">
        <v>0</v>
      </c>
      <c r="Z360">
        <v>0</v>
      </c>
      <c r="AA360">
        <v>49.77</v>
      </c>
      <c r="AB360">
        <v>20.493336158856401</v>
      </c>
      <c r="AC360">
        <v>0</v>
      </c>
      <c r="AD360">
        <v>0</v>
      </c>
      <c r="AE360">
        <v>0</v>
      </c>
      <c r="AF360">
        <v>0</v>
      </c>
      <c r="AG360">
        <v>0</v>
      </c>
      <c r="AH360">
        <v>0</v>
      </c>
      <c r="AI360">
        <v>1578.49</v>
      </c>
      <c r="AK360" s="106">
        <v>71372</v>
      </c>
    </row>
    <row r="361" spans="1:37" x14ac:dyDescent="0.25">
      <c r="A361" t="s">
        <v>558</v>
      </c>
      <c r="B361">
        <v>1721</v>
      </c>
      <c r="C361">
        <v>4904.7891319843102</v>
      </c>
      <c r="D361">
        <v>2018</v>
      </c>
      <c r="E361">
        <v>56630.245999999999</v>
      </c>
      <c r="F361">
        <v>6131.5523999999996</v>
      </c>
      <c r="G361">
        <v>0</v>
      </c>
      <c r="H361">
        <v>2762.3375999999998</v>
      </c>
      <c r="I361">
        <v>13637.298000000001</v>
      </c>
      <c r="J361">
        <v>4176.0591999999997</v>
      </c>
      <c r="K361">
        <v>0</v>
      </c>
      <c r="L361">
        <v>29922.998800000001</v>
      </c>
      <c r="N361">
        <v>0</v>
      </c>
      <c r="O361">
        <v>36275.445200000002</v>
      </c>
      <c r="P361">
        <v>7303.4531999999999</v>
      </c>
      <c r="Q361">
        <v>8667.1830000000009</v>
      </c>
      <c r="R361">
        <v>3654.0518000000002</v>
      </c>
      <c r="S361">
        <v>730.11279999999999</v>
      </c>
      <c r="T361">
        <v>0</v>
      </c>
      <c r="U361">
        <v>2021</v>
      </c>
      <c r="V361">
        <v>3.0485771208254602</v>
      </c>
      <c r="W361">
        <v>0</v>
      </c>
      <c r="X361">
        <v>0</v>
      </c>
      <c r="Y361">
        <v>0</v>
      </c>
      <c r="Z361">
        <v>0</v>
      </c>
      <c r="AA361">
        <v>377.43799999999999</v>
      </c>
      <c r="AB361">
        <v>21.665586109240799</v>
      </c>
      <c r="AC361">
        <v>0</v>
      </c>
      <c r="AD361">
        <v>0</v>
      </c>
      <c r="AE361">
        <v>0</v>
      </c>
      <c r="AF361">
        <v>0</v>
      </c>
      <c r="AG361">
        <v>372.03771599999999</v>
      </c>
      <c r="AH361">
        <v>0</v>
      </c>
      <c r="AI361">
        <v>2592.16</v>
      </c>
      <c r="AK361" s="106">
        <v>71373</v>
      </c>
    </row>
    <row r="362" spans="1:37" x14ac:dyDescent="0.25">
      <c r="A362" t="s">
        <v>559</v>
      </c>
      <c r="B362">
        <v>160</v>
      </c>
      <c r="C362">
        <v>428.46153899860701</v>
      </c>
      <c r="D362">
        <v>2018</v>
      </c>
      <c r="E362">
        <v>4044.6853999999998</v>
      </c>
      <c r="F362">
        <v>0</v>
      </c>
      <c r="G362">
        <v>0</v>
      </c>
      <c r="H362">
        <v>59.2926</v>
      </c>
      <c r="I362">
        <v>1778.778</v>
      </c>
      <c r="J362">
        <v>237.1704</v>
      </c>
      <c r="K362">
        <v>0</v>
      </c>
      <c r="L362">
        <v>1969.4444000000001</v>
      </c>
      <c r="N362">
        <v>0</v>
      </c>
      <c r="O362">
        <v>2407.7446</v>
      </c>
      <c r="P362">
        <v>503.4058</v>
      </c>
      <c r="Q362">
        <v>738.25099999999998</v>
      </c>
      <c r="R362">
        <v>384.82060000000001</v>
      </c>
      <c r="S362">
        <v>10.4634</v>
      </c>
      <c r="T362">
        <v>0</v>
      </c>
      <c r="U362">
        <v>2021</v>
      </c>
      <c r="V362">
        <v>0.28253989285974601</v>
      </c>
      <c r="W362">
        <v>0</v>
      </c>
      <c r="X362">
        <v>0</v>
      </c>
      <c r="Y362">
        <v>0</v>
      </c>
      <c r="Z362">
        <v>0</v>
      </c>
      <c r="AA362">
        <v>7.9757764309999999</v>
      </c>
      <c r="AB362">
        <v>5.7987414617037496</v>
      </c>
      <c r="AC362">
        <v>0</v>
      </c>
      <c r="AD362">
        <v>0</v>
      </c>
      <c r="AE362">
        <v>0</v>
      </c>
      <c r="AF362">
        <v>0</v>
      </c>
      <c r="AG362">
        <v>0</v>
      </c>
      <c r="AH362">
        <v>0</v>
      </c>
      <c r="AI362">
        <v>272.47000000000003</v>
      </c>
      <c r="AK362" s="106">
        <v>71374</v>
      </c>
    </row>
    <row r="363" spans="1:37" x14ac:dyDescent="0.25">
      <c r="A363" t="s">
        <v>560</v>
      </c>
      <c r="B363">
        <v>278</v>
      </c>
      <c r="C363">
        <v>3053.9574009902699</v>
      </c>
      <c r="D363">
        <v>2018</v>
      </c>
      <c r="E363">
        <v>13576.8428</v>
      </c>
      <c r="F363">
        <v>428.99939999999998</v>
      </c>
      <c r="G363">
        <v>0</v>
      </c>
      <c r="H363">
        <v>132.53639999999999</v>
      </c>
      <c r="I363">
        <v>3000.6705999999999</v>
      </c>
      <c r="J363">
        <v>627.80399999999997</v>
      </c>
      <c r="K363">
        <v>0</v>
      </c>
      <c r="L363">
        <v>9386.8323999999993</v>
      </c>
      <c r="N363">
        <v>0</v>
      </c>
      <c r="O363">
        <v>10890.074199999999</v>
      </c>
      <c r="P363">
        <v>0</v>
      </c>
      <c r="Q363">
        <v>1370.7054000000001</v>
      </c>
      <c r="R363">
        <v>1306.7624000000001</v>
      </c>
      <c r="S363">
        <v>9.3008000000000006</v>
      </c>
      <c r="T363">
        <v>0</v>
      </c>
      <c r="U363">
        <v>2021</v>
      </c>
      <c r="V363">
        <v>3.6718335182617801</v>
      </c>
      <c r="W363">
        <v>0</v>
      </c>
      <c r="X363">
        <v>0</v>
      </c>
      <c r="Y363">
        <v>0</v>
      </c>
      <c r="Z363">
        <v>2643.3119999999999</v>
      </c>
      <c r="AA363">
        <v>23.927329289999999</v>
      </c>
      <c r="AB363">
        <v>3.7158398848593901</v>
      </c>
      <c r="AC363">
        <v>0</v>
      </c>
      <c r="AD363">
        <v>0</v>
      </c>
      <c r="AE363">
        <v>0</v>
      </c>
      <c r="AF363">
        <v>0</v>
      </c>
      <c r="AG363">
        <v>0</v>
      </c>
      <c r="AH363">
        <v>0</v>
      </c>
      <c r="AI363">
        <v>931.69</v>
      </c>
      <c r="AK363" s="106">
        <v>71376</v>
      </c>
    </row>
    <row r="364" spans="1:37" x14ac:dyDescent="0.25">
      <c r="A364" t="s">
        <v>561</v>
      </c>
      <c r="B364">
        <v>131</v>
      </c>
      <c r="C364">
        <v>594.54762249819498</v>
      </c>
      <c r="D364">
        <v>2018</v>
      </c>
      <c r="E364">
        <v>2843.7195999999999</v>
      </c>
      <c r="F364">
        <v>0</v>
      </c>
      <c r="G364">
        <v>0</v>
      </c>
      <c r="H364">
        <v>37.203200000000002</v>
      </c>
      <c r="I364">
        <v>1169.5755999999999</v>
      </c>
      <c r="J364">
        <v>165.08920000000001</v>
      </c>
      <c r="K364">
        <v>0</v>
      </c>
      <c r="L364">
        <v>1471.8516</v>
      </c>
      <c r="N364">
        <v>0</v>
      </c>
      <c r="O364">
        <v>2001.9972</v>
      </c>
      <c r="P364">
        <v>0</v>
      </c>
      <c r="Q364">
        <v>525.49519999999995</v>
      </c>
      <c r="R364">
        <v>303.43860000000001</v>
      </c>
      <c r="S364">
        <v>13.9512</v>
      </c>
      <c r="T364">
        <v>0</v>
      </c>
      <c r="U364">
        <v>2021</v>
      </c>
      <c r="V364">
        <v>0.220858533576576</v>
      </c>
      <c r="W364">
        <v>0</v>
      </c>
      <c r="X364">
        <v>0</v>
      </c>
      <c r="Y364">
        <v>0</v>
      </c>
      <c r="Z364">
        <v>0</v>
      </c>
      <c r="AA364">
        <v>7.9757764309999999</v>
      </c>
      <c r="AB364">
        <v>0.38191575363485503</v>
      </c>
      <c r="AC364">
        <v>0</v>
      </c>
      <c r="AD364">
        <v>0</v>
      </c>
      <c r="AE364">
        <v>0</v>
      </c>
      <c r="AF364">
        <v>0</v>
      </c>
      <c r="AG364">
        <v>0</v>
      </c>
      <c r="AH364">
        <v>0</v>
      </c>
      <c r="AI364">
        <v>214.5</v>
      </c>
      <c r="AK364" s="106">
        <v>71377</v>
      </c>
    </row>
    <row r="365" spans="1:37" x14ac:dyDescent="0.25">
      <c r="A365" t="s">
        <v>562</v>
      </c>
      <c r="B365">
        <v>1551</v>
      </c>
      <c r="C365">
        <v>1566.01146399499</v>
      </c>
      <c r="D365">
        <v>2018</v>
      </c>
      <c r="E365">
        <v>34066.5052</v>
      </c>
      <c r="F365">
        <v>1257.9331999999999</v>
      </c>
      <c r="G365">
        <v>0</v>
      </c>
      <c r="H365">
        <v>2999.5079999999998</v>
      </c>
      <c r="I365">
        <v>14427.866</v>
      </c>
      <c r="J365">
        <v>1355.5916</v>
      </c>
      <c r="K365">
        <v>1131.2098000000001</v>
      </c>
      <c r="L365">
        <v>12894.3966</v>
      </c>
      <c r="N365">
        <v>0</v>
      </c>
      <c r="O365">
        <v>15882.2786</v>
      </c>
      <c r="P365">
        <v>8357.9313999999995</v>
      </c>
      <c r="Q365">
        <v>7797.5582000000004</v>
      </c>
      <c r="R365">
        <v>1990.3712</v>
      </c>
      <c r="S365">
        <v>39.528399999999998</v>
      </c>
      <c r="T365">
        <v>0</v>
      </c>
      <c r="U365">
        <v>2021</v>
      </c>
      <c r="V365">
        <v>1.5293223074373301</v>
      </c>
      <c r="W365">
        <v>0</v>
      </c>
      <c r="X365">
        <v>0</v>
      </c>
      <c r="Y365">
        <v>0</v>
      </c>
      <c r="Z365">
        <v>0</v>
      </c>
      <c r="AA365">
        <v>24.954999999999998</v>
      </c>
      <c r="AB365">
        <v>21.954410842952299</v>
      </c>
      <c r="AC365">
        <v>0</v>
      </c>
      <c r="AD365">
        <v>0</v>
      </c>
      <c r="AE365">
        <v>0</v>
      </c>
      <c r="AF365">
        <v>0</v>
      </c>
      <c r="AG365">
        <v>89.362799999999993</v>
      </c>
      <c r="AH365">
        <v>0</v>
      </c>
      <c r="AI365">
        <v>1427.76</v>
      </c>
      <c r="AK365" s="106">
        <v>71378</v>
      </c>
    </row>
    <row r="366" spans="1:37" x14ac:dyDescent="0.25">
      <c r="A366" t="s">
        <v>563</v>
      </c>
      <c r="B366">
        <v>1231</v>
      </c>
      <c r="C366">
        <v>3433.6384729890701</v>
      </c>
      <c r="D366">
        <v>2018</v>
      </c>
      <c r="E366">
        <v>53056.4136</v>
      </c>
      <c r="F366">
        <v>3509.8894</v>
      </c>
      <c r="G366">
        <v>0</v>
      </c>
      <c r="H366">
        <v>887.06380000000001</v>
      </c>
      <c r="I366">
        <v>9374.0437999999995</v>
      </c>
      <c r="J366">
        <v>2365.8910000000001</v>
      </c>
      <c r="K366">
        <v>0</v>
      </c>
      <c r="L366">
        <v>36919.525600000001</v>
      </c>
      <c r="N366">
        <v>0</v>
      </c>
      <c r="O366">
        <v>42126.811000000002</v>
      </c>
      <c r="P366">
        <v>0</v>
      </c>
      <c r="Q366">
        <v>7333.6808000000001</v>
      </c>
      <c r="R366">
        <v>3187.8492000000001</v>
      </c>
      <c r="S366">
        <v>406.91</v>
      </c>
      <c r="T366">
        <v>0</v>
      </c>
      <c r="U366">
        <v>2021</v>
      </c>
      <c r="V366">
        <v>2.8890669157547499</v>
      </c>
      <c r="W366">
        <v>0</v>
      </c>
      <c r="X366">
        <v>0</v>
      </c>
      <c r="Y366">
        <v>0</v>
      </c>
      <c r="Z366">
        <v>139.33799999999999</v>
      </c>
      <c r="AA366">
        <v>99.460999999999999</v>
      </c>
      <c r="AB366">
        <v>22.078885815052999</v>
      </c>
      <c r="AC366">
        <v>0</v>
      </c>
      <c r="AD366">
        <v>0</v>
      </c>
      <c r="AE366">
        <v>0</v>
      </c>
      <c r="AF366">
        <v>0</v>
      </c>
      <c r="AG366">
        <v>469.44471600000003</v>
      </c>
      <c r="AH366">
        <v>0</v>
      </c>
      <c r="AI366">
        <v>2251.79</v>
      </c>
      <c r="AK366" s="106">
        <v>71379</v>
      </c>
    </row>
    <row r="367" spans="1:37" x14ac:dyDescent="0.25">
      <c r="A367" t="s">
        <v>564</v>
      </c>
      <c r="B367">
        <v>793</v>
      </c>
      <c r="C367">
        <v>1773.3939009943399</v>
      </c>
      <c r="D367">
        <v>2018</v>
      </c>
      <c r="E367">
        <v>13172.258</v>
      </c>
      <c r="F367">
        <v>681.28359999999998</v>
      </c>
      <c r="G367">
        <v>0</v>
      </c>
      <c r="H367">
        <v>661.51940000000002</v>
      </c>
      <c r="I367">
        <v>5757.1952000000001</v>
      </c>
      <c r="J367">
        <v>1049.8278</v>
      </c>
      <c r="K367">
        <v>0</v>
      </c>
      <c r="L367">
        <v>5022.4319999999998</v>
      </c>
      <c r="N367">
        <v>0</v>
      </c>
      <c r="O367">
        <v>8078.9074000000001</v>
      </c>
      <c r="P367">
        <v>0</v>
      </c>
      <c r="Q367">
        <v>3044.8494000000001</v>
      </c>
      <c r="R367">
        <v>1971.7696000000001</v>
      </c>
      <c r="S367">
        <v>77.894199999999998</v>
      </c>
      <c r="T367">
        <v>0</v>
      </c>
      <c r="U367">
        <v>2021</v>
      </c>
      <c r="V367">
        <v>1.40125490320126</v>
      </c>
      <c r="W367">
        <v>0</v>
      </c>
      <c r="X367">
        <v>0</v>
      </c>
      <c r="Y367">
        <v>0</v>
      </c>
      <c r="Z367">
        <v>0</v>
      </c>
      <c r="AA367">
        <v>19.939441080000002</v>
      </c>
      <c r="AB367">
        <v>6.3689349247102296</v>
      </c>
      <c r="AC367">
        <v>0</v>
      </c>
      <c r="AD367">
        <v>0</v>
      </c>
      <c r="AE367">
        <v>0</v>
      </c>
      <c r="AF367">
        <v>0</v>
      </c>
      <c r="AG367">
        <v>0</v>
      </c>
      <c r="AH367">
        <v>0</v>
      </c>
      <c r="AI367">
        <v>1406.23</v>
      </c>
      <c r="AK367" s="106">
        <v>71380</v>
      </c>
    </row>
    <row r="368" spans="1:37" x14ac:dyDescent="0.25">
      <c r="A368" t="s">
        <v>565</v>
      </c>
      <c r="B368">
        <v>73</v>
      </c>
      <c r="C368">
        <v>903.54264599699798</v>
      </c>
      <c r="D368">
        <v>2018</v>
      </c>
      <c r="E368">
        <v>5131.7164000000002</v>
      </c>
      <c r="F368">
        <v>0</v>
      </c>
      <c r="G368">
        <v>0</v>
      </c>
      <c r="H368">
        <v>40.691000000000003</v>
      </c>
      <c r="I368">
        <v>683.60879999999997</v>
      </c>
      <c r="J368">
        <v>173.22739999999999</v>
      </c>
      <c r="K368">
        <v>0</v>
      </c>
      <c r="L368">
        <v>4234.1891999999998</v>
      </c>
      <c r="N368">
        <v>0</v>
      </c>
      <c r="O368">
        <v>4509.7254000000003</v>
      </c>
      <c r="P368">
        <v>0</v>
      </c>
      <c r="Q368">
        <v>365.0564</v>
      </c>
      <c r="R368">
        <v>258.09719999999999</v>
      </c>
      <c r="S368">
        <v>0</v>
      </c>
      <c r="T368">
        <v>0</v>
      </c>
      <c r="U368">
        <v>2021</v>
      </c>
      <c r="V368">
        <v>0.18480172284424301</v>
      </c>
      <c r="W368">
        <v>0</v>
      </c>
      <c r="X368">
        <v>0</v>
      </c>
      <c r="Y368">
        <v>0</v>
      </c>
      <c r="Z368">
        <v>0</v>
      </c>
      <c r="AA368">
        <v>7.9757764309999999</v>
      </c>
      <c r="AB368">
        <v>0.240616919219134</v>
      </c>
      <c r="AC368">
        <v>0</v>
      </c>
      <c r="AD368">
        <v>0</v>
      </c>
      <c r="AE368">
        <v>0</v>
      </c>
      <c r="AF368">
        <v>0</v>
      </c>
      <c r="AG368">
        <v>0</v>
      </c>
      <c r="AH368">
        <v>0</v>
      </c>
      <c r="AI368">
        <v>183.02</v>
      </c>
      <c r="AK368" s="106">
        <v>71381</v>
      </c>
    </row>
    <row r="369" spans="1:37" x14ac:dyDescent="0.25">
      <c r="A369" t="s">
        <v>566</v>
      </c>
      <c r="B369">
        <v>696</v>
      </c>
      <c r="C369">
        <v>2604.6933364915499</v>
      </c>
      <c r="D369">
        <v>2018</v>
      </c>
      <c r="E369">
        <v>16503.107</v>
      </c>
      <c r="F369">
        <v>746.38919999999996</v>
      </c>
      <c r="G369">
        <v>0</v>
      </c>
      <c r="H369">
        <v>518.51959999999997</v>
      </c>
      <c r="I369">
        <v>5137.5294000000004</v>
      </c>
      <c r="J369">
        <v>1507.8922</v>
      </c>
      <c r="K369">
        <v>134.86160000000001</v>
      </c>
      <c r="L369">
        <v>8457.9150000000009</v>
      </c>
      <c r="N369">
        <v>0</v>
      </c>
      <c r="O369">
        <v>12007.3328</v>
      </c>
      <c r="P369">
        <v>0</v>
      </c>
      <c r="Q369">
        <v>2785.5895999999998</v>
      </c>
      <c r="R369">
        <v>1660.1928</v>
      </c>
      <c r="S369">
        <v>49.991799999999998</v>
      </c>
      <c r="T369">
        <v>0</v>
      </c>
      <c r="U369">
        <v>2021</v>
      </c>
      <c r="V369">
        <v>1.18038847436437</v>
      </c>
      <c r="W369">
        <v>0</v>
      </c>
      <c r="X369">
        <v>0</v>
      </c>
      <c r="Y369">
        <v>0</v>
      </c>
      <c r="Z369">
        <v>0</v>
      </c>
      <c r="AA369">
        <v>299.16432930000002</v>
      </c>
      <c r="AB369">
        <v>15.285272575333</v>
      </c>
      <c r="AC369">
        <v>0</v>
      </c>
      <c r="AD369">
        <v>0</v>
      </c>
      <c r="AE369">
        <v>0</v>
      </c>
      <c r="AF369">
        <v>0</v>
      </c>
      <c r="AG369">
        <v>0</v>
      </c>
      <c r="AH369">
        <v>0</v>
      </c>
      <c r="AI369">
        <v>1175.17</v>
      </c>
      <c r="AK369" s="106">
        <v>71382</v>
      </c>
    </row>
    <row r="370" spans="1:37" x14ac:dyDescent="0.25">
      <c r="A370" t="s">
        <v>567</v>
      </c>
      <c r="B370">
        <v>543</v>
      </c>
      <c r="C370">
        <v>565.08384849831498</v>
      </c>
      <c r="D370">
        <v>2018</v>
      </c>
      <c r="E370">
        <v>61922.4012</v>
      </c>
      <c r="F370">
        <v>444.11320000000001</v>
      </c>
      <c r="G370">
        <v>0</v>
      </c>
      <c r="H370">
        <v>3758.6858000000002</v>
      </c>
      <c r="I370">
        <v>4031.8968</v>
      </c>
      <c r="J370">
        <v>1161.4374</v>
      </c>
      <c r="K370">
        <v>1002.1612</v>
      </c>
      <c r="L370">
        <v>51524.106800000001</v>
      </c>
      <c r="N370">
        <v>0</v>
      </c>
      <c r="O370">
        <v>53533.079599999997</v>
      </c>
      <c r="P370">
        <v>1989.2085999999999</v>
      </c>
      <c r="Q370">
        <v>5700.2277999999997</v>
      </c>
      <c r="R370">
        <v>588.27560000000005</v>
      </c>
      <c r="S370">
        <v>111.6096</v>
      </c>
      <c r="T370">
        <v>0</v>
      </c>
      <c r="U370">
        <v>2021</v>
      </c>
      <c r="V370">
        <v>0.44682532310634099</v>
      </c>
      <c r="W370">
        <v>0</v>
      </c>
      <c r="X370">
        <v>0</v>
      </c>
      <c r="Y370">
        <v>0</v>
      </c>
      <c r="Z370">
        <v>0</v>
      </c>
      <c r="AA370">
        <v>27.915217510000002</v>
      </c>
      <c r="AB370">
        <v>18.905728290347</v>
      </c>
      <c r="AC370">
        <v>0</v>
      </c>
      <c r="AD370">
        <v>0</v>
      </c>
      <c r="AE370">
        <v>0</v>
      </c>
      <c r="AF370">
        <v>0</v>
      </c>
      <c r="AG370">
        <v>0</v>
      </c>
      <c r="AH370">
        <v>0</v>
      </c>
      <c r="AI370">
        <v>414.91</v>
      </c>
      <c r="AK370" s="106">
        <v>71383</v>
      </c>
    </row>
    <row r="371" spans="1:37" x14ac:dyDescent="0.25">
      <c r="A371" t="s">
        <v>568</v>
      </c>
      <c r="B371">
        <v>512</v>
      </c>
      <c r="C371">
        <v>1830.6893664941799</v>
      </c>
      <c r="D371">
        <v>2018</v>
      </c>
      <c r="E371">
        <v>60412.183799999999</v>
      </c>
      <c r="F371">
        <v>730.11279999999999</v>
      </c>
      <c r="G371">
        <v>0</v>
      </c>
      <c r="H371">
        <v>3071.5891999999999</v>
      </c>
      <c r="I371">
        <v>4037.7098000000001</v>
      </c>
      <c r="J371">
        <v>955.65719999999999</v>
      </c>
      <c r="K371">
        <v>778.94200000000001</v>
      </c>
      <c r="L371">
        <v>50838.1728</v>
      </c>
      <c r="N371">
        <v>0</v>
      </c>
      <c r="O371">
        <v>53080.828200000004</v>
      </c>
      <c r="P371">
        <v>2104.306</v>
      </c>
      <c r="Q371">
        <v>4414.3922000000002</v>
      </c>
      <c r="R371">
        <v>596.41380000000004</v>
      </c>
      <c r="S371">
        <v>217.40620000000001</v>
      </c>
      <c r="T371">
        <v>0</v>
      </c>
      <c r="U371">
        <v>2021</v>
      </c>
      <c r="V371">
        <v>0.438214726173911</v>
      </c>
      <c r="W371">
        <v>0</v>
      </c>
      <c r="X371">
        <v>0</v>
      </c>
      <c r="Y371">
        <v>0</v>
      </c>
      <c r="Z371">
        <v>0</v>
      </c>
      <c r="AA371">
        <v>15.95155286</v>
      </c>
      <c r="AB371">
        <v>5.32238863981273</v>
      </c>
      <c r="AC371">
        <v>0</v>
      </c>
      <c r="AD371">
        <v>0</v>
      </c>
      <c r="AE371">
        <v>0</v>
      </c>
      <c r="AF371">
        <v>0</v>
      </c>
      <c r="AG371">
        <v>0</v>
      </c>
      <c r="AH371">
        <v>0</v>
      </c>
      <c r="AI371">
        <v>423.19</v>
      </c>
      <c r="AK371" s="106">
        <v>71384</v>
      </c>
    </row>
    <row r="372" spans="1:37" x14ac:dyDescent="0.25">
      <c r="A372" t="s">
        <v>569</v>
      </c>
      <c r="B372">
        <v>564</v>
      </c>
      <c r="C372">
        <v>517.73772049837999</v>
      </c>
      <c r="D372">
        <v>2018</v>
      </c>
      <c r="E372">
        <v>11085.391</v>
      </c>
      <c r="F372">
        <v>196.4794</v>
      </c>
      <c r="G372">
        <v>0</v>
      </c>
      <c r="H372">
        <v>947.51900000000001</v>
      </c>
      <c r="I372">
        <v>4932.9117999999999</v>
      </c>
      <c r="J372">
        <v>1099.8196</v>
      </c>
      <c r="K372">
        <v>0</v>
      </c>
      <c r="L372">
        <v>3908.6612</v>
      </c>
      <c r="N372">
        <v>0</v>
      </c>
      <c r="O372">
        <v>6766.3320000000003</v>
      </c>
      <c r="P372">
        <v>990.53520000000003</v>
      </c>
      <c r="Q372">
        <v>2526.3298</v>
      </c>
      <c r="R372">
        <v>801.03139999999996</v>
      </c>
      <c r="S372">
        <v>0</v>
      </c>
      <c r="T372">
        <v>0</v>
      </c>
      <c r="U372">
        <v>2021</v>
      </c>
      <c r="V372">
        <v>0.57649284019671598</v>
      </c>
      <c r="W372">
        <v>0</v>
      </c>
      <c r="X372">
        <v>0</v>
      </c>
      <c r="Y372">
        <v>0</v>
      </c>
      <c r="Z372">
        <v>0</v>
      </c>
      <c r="AA372">
        <v>15.95155286</v>
      </c>
      <c r="AB372">
        <v>9.5063376720632498</v>
      </c>
      <c r="AC372">
        <v>0</v>
      </c>
      <c r="AD372">
        <v>0</v>
      </c>
      <c r="AE372">
        <v>0</v>
      </c>
      <c r="AF372">
        <v>0</v>
      </c>
      <c r="AG372">
        <v>0</v>
      </c>
      <c r="AH372">
        <v>0</v>
      </c>
      <c r="AI372">
        <v>567.29999999999995</v>
      </c>
      <c r="AK372" s="106">
        <v>71385</v>
      </c>
    </row>
    <row r="373" spans="1:37" x14ac:dyDescent="0.25">
      <c r="A373" t="s">
        <v>570</v>
      </c>
      <c r="B373">
        <v>105</v>
      </c>
      <c r="C373">
        <v>488.20500799834599</v>
      </c>
      <c r="D373">
        <v>2018</v>
      </c>
      <c r="E373">
        <v>1791.5666000000001</v>
      </c>
      <c r="F373">
        <v>0</v>
      </c>
      <c r="G373">
        <v>0</v>
      </c>
      <c r="H373">
        <v>22.089400000000001</v>
      </c>
      <c r="I373">
        <v>887.06380000000001</v>
      </c>
      <c r="J373">
        <v>189.50380000000001</v>
      </c>
      <c r="K373">
        <v>0</v>
      </c>
      <c r="L373">
        <v>692.90959999999995</v>
      </c>
      <c r="N373">
        <v>0</v>
      </c>
      <c r="O373">
        <v>1087.0309999999999</v>
      </c>
      <c r="P373">
        <v>0</v>
      </c>
      <c r="Q373">
        <v>451.08879999999999</v>
      </c>
      <c r="R373">
        <v>245.30860000000001</v>
      </c>
      <c r="S373">
        <v>8.1381999999999994</v>
      </c>
      <c r="T373">
        <v>0</v>
      </c>
      <c r="U373">
        <v>2021</v>
      </c>
      <c r="V373">
        <v>0.17470886292252999</v>
      </c>
      <c r="W373">
        <v>0</v>
      </c>
      <c r="X373">
        <v>0</v>
      </c>
      <c r="Y373">
        <v>0</v>
      </c>
      <c r="Z373">
        <v>0</v>
      </c>
      <c r="AA373">
        <v>3.9878882149999999</v>
      </c>
      <c r="AB373">
        <v>3.8034685135389799</v>
      </c>
      <c r="AC373">
        <v>0</v>
      </c>
      <c r="AD373">
        <v>0</v>
      </c>
      <c r="AE373">
        <v>0</v>
      </c>
      <c r="AF373">
        <v>0</v>
      </c>
      <c r="AG373">
        <v>0</v>
      </c>
      <c r="AH373">
        <v>0</v>
      </c>
      <c r="AI373">
        <v>173.09</v>
      </c>
      <c r="AK373" s="106">
        <v>71386</v>
      </c>
    </row>
    <row r="374" spans="1:37" x14ac:dyDescent="0.25">
      <c r="A374" t="s">
        <v>571</v>
      </c>
      <c r="B374">
        <v>248</v>
      </c>
      <c r="C374">
        <v>1789.0814164943499</v>
      </c>
      <c r="D374">
        <v>2018</v>
      </c>
      <c r="E374">
        <v>8738.1016</v>
      </c>
      <c r="F374">
        <v>104.634</v>
      </c>
      <c r="G374">
        <v>0</v>
      </c>
      <c r="H374">
        <v>305.7638</v>
      </c>
      <c r="I374">
        <v>2657.7035999999998</v>
      </c>
      <c r="J374">
        <v>1166.0878</v>
      </c>
      <c r="K374">
        <v>0</v>
      </c>
      <c r="L374">
        <v>4503.9124000000002</v>
      </c>
      <c r="N374">
        <v>0</v>
      </c>
      <c r="O374">
        <v>6738.4296000000004</v>
      </c>
      <c r="P374">
        <v>0</v>
      </c>
      <c r="Q374">
        <v>1156.787</v>
      </c>
      <c r="R374">
        <v>826.60860000000002</v>
      </c>
      <c r="S374">
        <v>16.276399999999999</v>
      </c>
      <c r="T374">
        <v>0</v>
      </c>
      <c r="U374">
        <v>2021</v>
      </c>
      <c r="V374">
        <v>0.600288949933794</v>
      </c>
      <c r="W374">
        <v>0</v>
      </c>
      <c r="X374">
        <v>0</v>
      </c>
      <c r="Y374">
        <v>0</v>
      </c>
      <c r="Z374">
        <v>0</v>
      </c>
      <c r="AA374">
        <v>27.915217510000002</v>
      </c>
      <c r="AB374">
        <v>2.6664713040318699</v>
      </c>
      <c r="AC374">
        <v>0</v>
      </c>
      <c r="AD374">
        <v>0</v>
      </c>
      <c r="AE374">
        <v>0</v>
      </c>
      <c r="AF374">
        <v>0</v>
      </c>
      <c r="AG374">
        <v>0</v>
      </c>
      <c r="AH374">
        <v>0</v>
      </c>
      <c r="AI374">
        <v>589.66</v>
      </c>
      <c r="AK374" s="106">
        <v>71387</v>
      </c>
    </row>
    <row r="375" spans="1:37" x14ac:dyDescent="0.25">
      <c r="A375" t="s">
        <v>572</v>
      </c>
      <c r="B375">
        <v>469</v>
      </c>
      <c r="C375">
        <v>1962.8395569936799</v>
      </c>
      <c r="D375">
        <v>2018</v>
      </c>
      <c r="E375">
        <v>10762.188200000001</v>
      </c>
      <c r="F375">
        <v>2277.5333999999998</v>
      </c>
      <c r="G375">
        <v>0</v>
      </c>
      <c r="H375">
        <v>481.31639999999999</v>
      </c>
      <c r="I375">
        <v>3240.1662000000001</v>
      </c>
      <c r="J375">
        <v>1416.0468000000001</v>
      </c>
      <c r="K375">
        <v>242.98339999999999</v>
      </c>
      <c r="L375">
        <v>3104.1419999999998</v>
      </c>
      <c r="N375">
        <v>0</v>
      </c>
      <c r="O375">
        <v>5824.6260000000002</v>
      </c>
      <c r="P375">
        <v>0</v>
      </c>
      <c r="Q375">
        <v>3845.8807999999999</v>
      </c>
      <c r="R375">
        <v>1020.7628</v>
      </c>
      <c r="S375">
        <v>70.918599999999998</v>
      </c>
      <c r="T375">
        <v>0</v>
      </c>
      <c r="U375">
        <v>2021</v>
      </c>
      <c r="V375">
        <v>0.74435173805992705</v>
      </c>
      <c r="W375">
        <v>0</v>
      </c>
      <c r="X375">
        <v>0</v>
      </c>
      <c r="Y375">
        <v>0</v>
      </c>
      <c r="Z375">
        <v>0</v>
      </c>
      <c r="AA375">
        <v>77.587993940000004</v>
      </c>
      <c r="AB375">
        <v>7.8421902265553403</v>
      </c>
      <c r="AC375">
        <v>0</v>
      </c>
      <c r="AD375">
        <v>0</v>
      </c>
      <c r="AE375">
        <v>0</v>
      </c>
      <c r="AF375">
        <v>0</v>
      </c>
      <c r="AG375">
        <v>0</v>
      </c>
      <c r="AH375">
        <v>0</v>
      </c>
      <c r="AI375">
        <v>722.16</v>
      </c>
      <c r="AK375" s="106">
        <v>71388</v>
      </c>
    </row>
    <row r="376" spans="1:37" x14ac:dyDescent="0.25">
      <c r="A376" t="s">
        <v>573</v>
      </c>
      <c r="B376">
        <v>275</v>
      </c>
      <c r="C376">
        <v>1100.70551399642</v>
      </c>
      <c r="D376">
        <v>2018</v>
      </c>
      <c r="E376">
        <v>7431.3392000000003</v>
      </c>
      <c r="F376">
        <v>152.3006</v>
      </c>
      <c r="G376">
        <v>0</v>
      </c>
      <c r="H376">
        <v>352.26780000000002</v>
      </c>
      <c r="I376">
        <v>2513.5412000000001</v>
      </c>
      <c r="J376">
        <v>688.25919999999996</v>
      </c>
      <c r="K376">
        <v>0</v>
      </c>
      <c r="L376">
        <v>3724.9704000000002</v>
      </c>
      <c r="N376">
        <v>0</v>
      </c>
      <c r="O376">
        <v>5064.2856000000002</v>
      </c>
      <c r="P376">
        <v>0</v>
      </c>
      <c r="Q376">
        <v>1607.8758</v>
      </c>
      <c r="R376">
        <v>726.625</v>
      </c>
      <c r="S376">
        <v>32.552799999999998</v>
      </c>
      <c r="T376">
        <v>0</v>
      </c>
      <c r="U376">
        <v>2021</v>
      </c>
      <c r="V376">
        <v>0.52948736077464398</v>
      </c>
      <c r="W376">
        <v>0</v>
      </c>
      <c r="X376">
        <v>0</v>
      </c>
      <c r="Y376">
        <v>0</v>
      </c>
      <c r="Z376">
        <v>0</v>
      </c>
      <c r="AA376">
        <v>31.903105719999999</v>
      </c>
      <c r="AB376">
        <v>0.83407201945504605</v>
      </c>
      <c r="AC376">
        <v>0</v>
      </c>
      <c r="AD376">
        <v>0</v>
      </c>
      <c r="AE376">
        <v>0</v>
      </c>
      <c r="AF376">
        <v>0</v>
      </c>
      <c r="AG376">
        <v>0</v>
      </c>
      <c r="AH376">
        <v>0</v>
      </c>
      <c r="AI376">
        <v>515.12</v>
      </c>
      <c r="AK376" s="106">
        <v>71389</v>
      </c>
    </row>
    <row r="377" spans="1:37" x14ac:dyDescent="0.25">
      <c r="A377" t="s">
        <v>574</v>
      </c>
      <c r="B377">
        <v>1094</v>
      </c>
      <c r="C377">
        <v>4519.8006654855499</v>
      </c>
      <c r="D377">
        <v>2018</v>
      </c>
      <c r="E377">
        <v>26831.645400000001</v>
      </c>
      <c r="F377">
        <v>3013.4591999999998</v>
      </c>
      <c r="G377">
        <v>0</v>
      </c>
      <c r="H377">
        <v>1040.527</v>
      </c>
      <c r="I377">
        <v>7901.0295999999998</v>
      </c>
      <c r="J377">
        <v>3348.288</v>
      </c>
      <c r="K377">
        <v>0</v>
      </c>
      <c r="L377">
        <v>11528.3416</v>
      </c>
      <c r="N377">
        <v>0</v>
      </c>
      <c r="O377">
        <v>17871.4872</v>
      </c>
      <c r="P377">
        <v>2690.2564000000002</v>
      </c>
      <c r="Q377">
        <v>3899.3604</v>
      </c>
      <c r="R377">
        <v>2265.9074000000001</v>
      </c>
      <c r="S377">
        <v>104.634</v>
      </c>
      <c r="T377">
        <v>0</v>
      </c>
      <c r="U377">
        <v>2021</v>
      </c>
      <c r="V377">
        <v>1.7969124145006099</v>
      </c>
      <c r="W377">
        <v>0</v>
      </c>
      <c r="X377">
        <v>0</v>
      </c>
      <c r="Y377">
        <v>0</v>
      </c>
      <c r="Z377">
        <v>0</v>
      </c>
      <c r="AA377">
        <v>168.126</v>
      </c>
      <c r="AB377">
        <v>19.037469095311</v>
      </c>
      <c r="AC377">
        <v>0</v>
      </c>
      <c r="AD377">
        <v>0</v>
      </c>
      <c r="AE377">
        <v>0</v>
      </c>
      <c r="AF377">
        <v>0</v>
      </c>
      <c r="AG377">
        <v>0</v>
      </c>
      <c r="AH377">
        <v>0</v>
      </c>
      <c r="AI377">
        <v>1322.58</v>
      </c>
      <c r="AK377" s="106">
        <v>71390</v>
      </c>
    </row>
    <row r="378" spans="1:37" x14ac:dyDescent="0.25">
      <c r="A378" t="s">
        <v>575</v>
      </c>
      <c r="B378">
        <v>553</v>
      </c>
      <c r="C378">
        <v>1276.42204899597</v>
      </c>
      <c r="D378">
        <v>2018</v>
      </c>
      <c r="E378">
        <v>12500.2752</v>
      </c>
      <c r="F378">
        <v>56.967399999999998</v>
      </c>
      <c r="G378">
        <v>0</v>
      </c>
      <c r="H378">
        <v>377.84500000000003</v>
      </c>
      <c r="I378">
        <v>4489.9611999999997</v>
      </c>
      <c r="J378">
        <v>860.32399999999996</v>
      </c>
      <c r="K378">
        <v>588.27560000000005</v>
      </c>
      <c r="L378">
        <v>6126.902</v>
      </c>
      <c r="N378">
        <v>0</v>
      </c>
      <c r="O378">
        <v>8238.1836000000003</v>
      </c>
      <c r="P378">
        <v>1405.5834</v>
      </c>
      <c r="Q378">
        <v>1810.1682000000001</v>
      </c>
      <c r="R378">
        <v>1004.4864</v>
      </c>
      <c r="S378">
        <v>41.8536</v>
      </c>
      <c r="T378">
        <v>0</v>
      </c>
      <c r="U378">
        <v>2021</v>
      </c>
      <c r="V378">
        <v>0.73076070660557102</v>
      </c>
      <c r="W378">
        <v>0</v>
      </c>
      <c r="X378">
        <v>0</v>
      </c>
      <c r="Y378">
        <v>0</v>
      </c>
      <c r="Z378">
        <v>0</v>
      </c>
      <c r="AA378">
        <v>19.939441080000002</v>
      </c>
      <c r="AB378">
        <v>13.3053088224032</v>
      </c>
      <c r="AC378">
        <v>0</v>
      </c>
      <c r="AD378">
        <v>0</v>
      </c>
      <c r="AE378">
        <v>0</v>
      </c>
      <c r="AF378">
        <v>0</v>
      </c>
      <c r="AG378">
        <v>0</v>
      </c>
      <c r="AH378">
        <v>0</v>
      </c>
      <c r="AI378">
        <v>721.33</v>
      </c>
      <c r="AK378" s="106">
        <v>71391</v>
      </c>
    </row>
    <row r="379" spans="1:37" x14ac:dyDescent="0.25">
      <c r="A379" t="s">
        <v>576</v>
      </c>
      <c r="B379">
        <v>490</v>
      </c>
      <c r="C379">
        <v>1176.03904649626</v>
      </c>
      <c r="D379">
        <v>2018</v>
      </c>
      <c r="E379">
        <v>10711.033799999999</v>
      </c>
      <c r="F379">
        <v>55.8048</v>
      </c>
      <c r="G379">
        <v>0</v>
      </c>
      <c r="H379">
        <v>552.23500000000001</v>
      </c>
      <c r="I379">
        <v>3735.4337999999998</v>
      </c>
      <c r="J379">
        <v>1198.6405999999999</v>
      </c>
      <c r="K379">
        <v>0</v>
      </c>
      <c r="L379">
        <v>5168.9196000000002</v>
      </c>
      <c r="N379">
        <v>0</v>
      </c>
      <c r="O379">
        <v>7397.6238000000003</v>
      </c>
      <c r="P379">
        <v>0</v>
      </c>
      <c r="Q379">
        <v>2117.0945999999999</v>
      </c>
      <c r="R379">
        <v>1117.2585999999999</v>
      </c>
      <c r="S379">
        <v>79.056799999999996</v>
      </c>
      <c r="T379">
        <v>0</v>
      </c>
      <c r="U379">
        <v>2021</v>
      </c>
      <c r="V379">
        <v>0.82286811185833597</v>
      </c>
      <c r="W379">
        <v>0</v>
      </c>
      <c r="X379">
        <v>0</v>
      </c>
      <c r="Y379">
        <v>0</v>
      </c>
      <c r="Z379">
        <v>0</v>
      </c>
      <c r="AA379">
        <v>31.57</v>
      </c>
      <c r="AB379">
        <v>6.2260821580429004</v>
      </c>
      <c r="AC379">
        <v>0</v>
      </c>
      <c r="AD379">
        <v>0</v>
      </c>
      <c r="AE379">
        <v>0</v>
      </c>
      <c r="AF379">
        <v>0</v>
      </c>
      <c r="AG379">
        <v>0</v>
      </c>
      <c r="AH379">
        <v>0</v>
      </c>
      <c r="AI379">
        <v>791.73</v>
      </c>
      <c r="AK379" s="106">
        <v>71392</v>
      </c>
    </row>
    <row r="380" spans="1:37" x14ac:dyDescent="0.25">
      <c r="A380" t="s">
        <v>577</v>
      </c>
      <c r="B380">
        <v>494</v>
      </c>
      <c r="C380">
        <v>2233.7074494928902</v>
      </c>
      <c r="D380">
        <v>2018</v>
      </c>
      <c r="E380">
        <v>12574.6816</v>
      </c>
      <c r="F380">
        <v>197.642</v>
      </c>
      <c r="G380">
        <v>0</v>
      </c>
      <c r="H380">
        <v>99.983599999999996</v>
      </c>
      <c r="I380">
        <v>3713.3444</v>
      </c>
      <c r="J380">
        <v>1581.136</v>
      </c>
      <c r="K380">
        <v>0</v>
      </c>
      <c r="L380">
        <v>6982.5756000000001</v>
      </c>
      <c r="N380">
        <v>0</v>
      </c>
      <c r="O380">
        <v>9568.1980000000003</v>
      </c>
      <c r="P380">
        <v>0</v>
      </c>
      <c r="Q380">
        <v>1681.1196</v>
      </c>
      <c r="R380">
        <v>1278.8599999999999</v>
      </c>
      <c r="S380">
        <v>45.3414</v>
      </c>
      <c r="T380">
        <v>0</v>
      </c>
      <c r="U380">
        <v>2021</v>
      </c>
      <c r="V380">
        <v>0.94007841092579303</v>
      </c>
      <c r="W380">
        <v>0</v>
      </c>
      <c r="X380">
        <v>0</v>
      </c>
      <c r="Y380">
        <v>0</v>
      </c>
      <c r="Z380">
        <v>0</v>
      </c>
      <c r="AA380">
        <v>99.742000000000004</v>
      </c>
      <c r="AB380">
        <v>15.358898664237801</v>
      </c>
      <c r="AC380">
        <v>0</v>
      </c>
      <c r="AD380">
        <v>0</v>
      </c>
      <c r="AE380">
        <v>0</v>
      </c>
      <c r="AF380">
        <v>0</v>
      </c>
      <c r="AG380">
        <v>0</v>
      </c>
      <c r="AH380">
        <v>0</v>
      </c>
      <c r="AI380">
        <v>906.02</v>
      </c>
      <c r="AK380" s="106">
        <v>71393</v>
      </c>
    </row>
    <row r="381" spans="1:37" x14ac:dyDescent="0.25">
      <c r="A381" t="s">
        <v>578</v>
      </c>
      <c r="B381">
        <v>762</v>
      </c>
      <c r="C381">
        <v>2941.3838504906998</v>
      </c>
      <c r="D381">
        <v>2018</v>
      </c>
      <c r="E381">
        <v>20889.596799999999</v>
      </c>
      <c r="F381">
        <v>642.91780000000006</v>
      </c>
      <c r="G381">
        <v>0</v>
      </c>
      <c r="H381">
        <v>2211.2651999999998</v>
      </c>
      <c r="I381">
        <v>5596.7564000000002</v>
      </c>
      <c r="J381">
        <v>2360.078</v>
      </c>
      <c r="K381">
        <v>0</v>
      </c>
      <c r="L381">
        <v>10078.579400000001</v>
      </c>
      <c r="N381">
        <v>0</v>
      </c>
      <c r="O381">
        <v>14425.540800000001</v>
      </c>
      <c r="P381">
        <v>0</v>
      </c>
      <c r="Q381">
        <v>4641.0991999999997</v>
      </c>
      <c r="R381">
        <v>1688.0952</v>
      </c>
      <c r="S381">
        <v>134.86160000000001</v>
      </c>
      <c r="T381">
        <v>0</v>
      </c>
      <c r="U381">
        <v>2021</v>
      </c>
      <c r="V381">
        <v>1.2919621677520301</v>
      </c>
      <c r="W381">
        <v>0</v>
      </c>
      <c r="X381">
        <v>0</v>
      </c>
      <c r="Y381">
        <v>0</v>
      </c>
      <c r="Z381">
        <v>0</v>
      </c>
      <c r="AA381">
        <v>389.50910570000002</v>
      </c>
      <c r="AB381">
        <v>8.24807069033319</v>
      </c>
      <c r="AC381">
        <v>0</v>
      </c>
      <c r="AD381">
        <v>0</v>
      </c>
      <c r="AE381">
        <v>0</v>
      </c>
      <c r="AF381">
        <v>0</v>
      </c>
      <c r="AG381">
        <v>89.362799999999993</v>
      </c>
      <c r="AH381">
        <v>0</v>
      </c>
      <c r="AI381">
        <v>1194.22</v>
      </c>
      <c r="AK381" s="106">
        <v>71394</v>
      </c>
    </row>
    <row r="382" spans="1:37" x14ac:dyDescent="0.25">
      <c r="A382" t="s">
        <v>579</v>
      </c>
      <c r="B382">
        <v>210</v>
      </c>
      <c r="C382">
        <v>1780.0364659942099</v>
      </c>
      <c r="D382">
        <v>2018</v>
      </c>
      <c r="E382">
        <v>4816.6517999999996</v>
      </c>
      <c r="F382">
        <v>2.3252000000000002</v>
      </c>
      <c r="G382">
        <v>0</v>
      </c>
      <c r="H382">
        <v>97.6584</v>
      </c>
      <c r="I382">
        <v>1529.9816000000001</v>
      </c>
      <c r="J382">
        <v>640.59259999999995</v>
      </c>
      <c r="K382">
        <v>0</v>
      </c>
      <c r="L382">
        <v>2546.0940000000001</v>
      </c>
      <c r="N382">
        <v>0</v>
      </c>
      <c r="O382">
        <v>3404.0927999999999</v>
      </c>
      <c r="P382">
        <v>0</v>
      </c>
      <c r="Q382">
        <v>825.44600000000003</v>
      </c>
      <c r="R382">
        <v>567.34879999999998</v>
      </c>
      <c r="S382">
        <v>19.764199999999999</v>
      </c>
      <c r="T382">
        <v>0</v>
      </c>
      <c r="U382">
        <v>2021</v>
      </c>
      <c r="V382">
        <v>0.40465763884379302</v>
      </c>
      <c r="W382">
        <v>0</v>
      </c>
      <c r="X382">
        <v>0</v>
      </c>
      <c r="Y382">
        <v>0</v>
      </c>
      <c r="Z382">
        <v>0</v>
      </c>
      <c r="AA382">
        <v>7.9757764309999999</v>
      </c>
      <c r="AB382">
        <v>4.8612327740063801</v>
      </c>
      <c r="AC382">
        <v>0</v>
      </c>
      <c r="AD382">
        <v>0</v>
      </c>
      <c r="AE382">
        <v>0</v>
      </c>
      <c r="AF382">
        <v>0</v>
      </c>
      <c r="AG382">
        <v>0</v>
      </c>
      <c r="AH382">
        <v>0</v>
      </c>
      <c r="AI382">
        <v>401.66</v>
      </c>
      <c r="AK382" s="106">
        <v>71395</v>
      </c>
    </row>
    <row r="383" spans="1:37" x14ac:dyDescent="0.25">
      <c r="A383" t="s">
        <v>580</v>
      </c>
      <c r="B383">
        <v>487</v>
      </c>
      <c r="C383">
        <v>1762.93801649444</v>
      </c>
      <c r="D383">
        <v>2018</v>
      </c>
      <c r="E383">
        <v>11322.561400000001</v>
      </c>
      <c r="F383">
        <v>1031.2262000000001</v>
      </c>
      <c r="G383">
        <v>0</v>
      </c>
      <c r="H383">
        <v>116.26</v>
      </c>
      <c r="I383">
        <v>4121.4170000000004</v>
      </c>
      <c r="J383">
        <v>999.83600000000001</v>
      </c>
      <c r="K383">
        <v>0</v>
      </c>
      <c r="L383">
        <v>5053.8221999999996</v>
      </c>
      <c r="N383">
        <v>0</v>
      </c>
      <c r="O383">
        <v>7509.2334000000001</v>
      </c>
      <c r="P383">
        <v>0</v>
      </c>
      <c r="Q383">
        <v>1715.9975999999999</v>
      </c>
      <c r="R383">
        <v>1934.5663999999999</v>
      </c>
      <c r="S383">
        <v>163.92660000000001</v>
      </c>
      <c r="T383">
        <v>0</v>
      </c>
      <c r="U383">
        <v>2021</v>
      </c>
      <c r="V383">
        <v>1.3704626813794301</v>
      </c>
      <c r="W383">
        <v>0</v>
      </c>
      <c r="X383">
        <v>0</v>
      </c>
      <c r="Y383">
        <v>0</v>
      </c>
      <c r="Z383">
        <v>0</v>
      </c>
      <c r="AA383">
        <v>31.903105719999999</v>
      </c>
      <c r="AB383">
        <v>5.6209856339725004</v>
      </c>
      <c r="AC383">
        <v>0</v>
      </c>
      <c r="AD383">
        <v>0</v>
      </c>
      <c r="AE383">
        <v>0</v>
      </c>
      <c r="AF383">
        <v>0</v>
      </c>
      <c r="AG383">
        <v>0</v>
      </c>
      <c r="AH383">
        <v>0</v>
      </c>
      <c r="AI383">
        <v>1400.43</v>
      </c>
      <c r="AK383" s="106">
        <v>71396</v>
      </c>
    </row>
    <row r="384" spans="1:37" x14ac:dyDescent="0.25">
      <c r="A384" t="s">
        <v>581</v>
      </c>
      <c r="B384">
        <v>281</v>
      </c>
      <c r="C384">
        <v>728.30124449770699</v>
      </c>
      <c r="D384">
        <v>2018</v>
      </c>
      <c r="E384">
        <v>39213.335400000004</v>
      </c>
      <c r="F384">
        <v>247.63380000000001</v>
      </c>
      <c r="G384">
        <v>0</v>
      </c>
      <c r="H384">
        <v>490.61720000000003</v>
      </c>
      <c r="I384">
        <v>1919.4526000000001</v>
      </c>
      <c r="J384">
        <v>441.78800000000001</v>
      </c>
      <c r="K384">
        <v>0</v>
      </c>
      <c r="L384">
        <v>36113.843800000002</v>
      </c>
      <c r="N384">
        <v>0</v>
      </c>
      <c r="O384">
        <v>37269.468200000003</v>
      </c>
      <c r="P384">
        <v>0</v>
      </c>
      <c r="Q384">
        <v>1396.2826</v>
      </c>
      <c r="R384">
        <v>530.14559999999994</v>
      </c>
      <c r="S384">
        <v>17.439</v>
      </c>
      <c r="T384">
        <v>0</v>
      </c>
      <c r="U384">
        <v>2021</v>
      </c>
      <c r="V384">
        <v>0.39613438234489101</v>
      </c>
      <c r="W384">
        <v>0</v>
      </c>
      <c r="X384">
        <v>0</v>
      </c>
      <c r="Y384">
        <v>0</v>
      </c>
      <c r="Z384">
        <v>0</v>
      </c>
      <c r="AA384">
        <v>112.1463293</v>
      </c>
      <c r="AB384">
        <v>9.5799845699224893</v>
      </c>
      <c r="AC384">
        <v>0</v>
      </c>
      <c r="AD384">
        <v>0</v>
      </c>
      <c r="AE384">
        <v>0</v>
      </c>
      <c r="AF384">
        <v>0</v>
      </c>
      <c r="AG384">
        <v>0</v>
      </c>
      <c r="AH384">
        <v>0</v>
      </c>
      <c r="AI384">
        <v>375.99</v>
      </c>
      <c r="AK384" s="106">
        <v>71397</v>
      </c>
    </row>
    <row r="385" spans="1:37" x14ac:dyDescent="0.25">
      <c r="A385" t="s">
        <v>582</v>
      </c>
      <c r="B385">
        <v>1040</v>
      </c>
      <c r="C385">
        <v>2044.7106519935601</v>
      </c>
      <c r="D385">
        <v>2018</v>
      </c>
      <c r="E385">
        <v>20545.467199999999</v>
      </c>
      <c r="F385">
        <v>818.47040000000004</v>
      </c>
      <c r="G385">
        <v>0</v>
      </c>
      <c r="H385">
        <v>1769.4772</v>
      </c>
      <c r="I385">
        <v>6798.8847999999998</v>
      </c>
      <c r="J385">
        <v>1477.6646000000001</v>
      </c>
      <c r="K385">
        <v>0</v>
      </c>
      <c r="L385">
        <v>9680.9701999999997</v>
      </c>
      <c r="N385">
        <v>0</v>
      </c>
      <c r="O385">
        <v>13231.5506</v>
      </c>
      <c r="P385">
        <v>0</v>
      </c>
      <c r="Q385">
        <v>5013.1311999999998</v>
      </c>
      <c r="R385">
        <v>2091.5174000000002</v>
      </c>
      <c r="S385">
        <v>209.268</v>
      </c>
      <c r="T385">
        <v>0</v>
      </c>
      <c r="U385">
        <v>2021</v>
      </c>
      <c r="V385">
        <v>1.48740088967793</v>
      </c>
      <c r="W385">
        <v>0</v>
      </c>
      <c r="X385">
        <v>0</v>
      </c>
      <c r="Y385">
        <v>0</v>
      </c>
      <c r="Z385">
        <v>0</v>
      </c>
      <c r="AA385">
        <v>140.92799389999999</v>
      </c>
      <c r="AB385">
        <v>14.032302481955201</v>
      </c>
      <c r="AC385">
        <v>0</v>
      </c>
      <c r="AD385">
        <v>0</v>
      </c>
      <c r="AE385">
        <v>0</v>
      </c>
      <c r="AF385">
        <v>0</v>
      </c>
      <c r="AG385">
        <v>0</v>
      </c>
      <c r="AH385">
        <v>0</v>
      </c>
      <c r="AI385">
        <v>1484.08</v>
      </c>
      <c r="AK385" s="106">
        <v>71398</v>
      </c>
    </row>
    <row r="386" spans="1:37" x14ac:dyDescent="0.25">
      <c r="A386" t="s">
        <v>583</v>
      </c>
      <c r="B386">
        <v>532</v>
      </c>
      <c r="C386">
        <v>1520.65068249521</v>
      </c>
      <c r="D386">
        <v>2018</v>
      </c>
      <c r="E386">
        <v>16289.188599999999</v>
      </c>
      <c r="F386">
        <v>95.333200000000005</v>
      </c>
      <c r="G386">
        <v>0</v>
      </c>
      <c r="H386">
        <v>1482.3150000000001</v>
      </c>
      <c r="I386">
        <v>4098.165</v>
      </c>
      <c r="J386">
        <v>1445.1117999999999</v>
      </c>
      <c r="K386">
        <v>0</v>
      </c>
      <c r="L386">
        <v>9168.2636000000002</v>
      </c>
      <c r="N386">
        <v>0</v>
      </c>
      <c r="O386">
        <v>12488.6492</v>
      </c>
      <c r="P386">
        <v>0</v>
      </c>
      <c r="Q386">
        <v>2570.5086000000001</v>
      </c>
      <c r="R386">
        <v>1231.1934000000001</v>
      </c>
      <c r="S386">
        <v>0</v>
      </c>
      <c r="T386">
        <v>0</v>
      </c>
      <c r="U386">
        <v>2021</v>
      </c>
      <c r="V386">
        <v>1.5022275842755699</v>
      </c>
      <c r="W386">
        <v>0</v>
      </c>
      <c r="X386">
        <v>0</v>
      </c>
      <c r="Y386">
        <v>0</v>
      </c>
      <c r="Z386">
        <v>0</v>
      </c>
      <c r="AA386">
        <v>590.85299999999995</v>
      </c>
      <c r="AB386">
        <v>21.813076569778499</v>
      </c>
      <c r="AC386">
        <v>0</v>
      </c>
      <c r="AD386">
        <v>0</v>
      </c>
      <c r="AE386">
        <v>0</v>
      </c>
      <c r="AF386">
        <v>0</v>
      </c>
      <c r="AG386">
        <v>38.951352</v>
      </c>
      <c r="AH386">
        <v>0</v>
      </c>
      <c r="AI386">
        <v>871.23</v>
      </c>
      <c r="AK386" s="106">
        <v>71399</v>
      </c>
    </row>
    <row r="387" spans="1:37" x14ac:dyDescent="0.25">
      <c r="A387" t="s">
        <v>584</v>
      </c>
      <c r="B387">
        <v>132</v>
      </c>
      <c r="C387">
        <v>736.77666499764098</v>
      </c>
      <c r="D387">
        <v>2018</v>
      </c>
      <c r="E387">
        <v>4734.1072000000004</v>
      </c>
      <c r="F387">
        <v>44.178800000000003</v>
      </c>
      <c r="G387">
        <v>0</v>
      </c>
      <c r="H387">
        <v>124.3982</v>
      </c>
      <c r="I387">
        <v>1339.3152</v>
      </c>
      <c r="J387">
        <v>341.80439999999999</v>
      </c>
      <c r="K387">
        <v>1405.5834</v>
      </c>
      <c r="L387">
        <v>1478.8271999999999</v>
      </c>
      <c r="N387">
        <v>0</v>
      </c>
      <c r="O387">
        <v>2122.9076</v>
      </c>
      <c r="P387">
        <v>0</v>
      </c>
      <c r="Q387">
        <v>2127.558</v>
      </c>
      <c r="R387">
        <v>465.04</v>
      </c>
      <c r="S387">
        <v>18.601600000000001</v>
      </c>
      <c r="T387">
        <v>0</v>
      </c>
      <c r="U387">
        <v>2021</v>
      </c>
      <c r="V387">
        <v>0.337302014980146</v>
      </c>
      <c r="W387">
        <v>0</v>
      </c>
      <c r="X387">
        <v>0</v>
      </c>
      <c r="Y387">
        <v>0</v>
      </c>
      <c r="Z387">
        <v>0</v>
      </c>
      <c r="AA387">
        <v>7.9757764309999999</v>
      </c>
      <c r="AB387">
        <v>4.7272429003882097</v>
      </c>
      <c r="AC387">
        <v>0</v>
      </c>
      <c r="AD387">
        <v>0</v>
      </c>
      <c r="AE387">
        <v>0</v>
      </c>
      <c r="AF387">
        <v>0</v>
      </c>
      <c r="AG387">
        <v>0</v>
      </c>
      <c r="AH387">
        <v>0</v>
      </c>
      <c r="AI387">
        <v>333.75</v>
      </c>
      <c r="AK387" s="106">
        <v>71400</v>
      </c>
    </row>
    <row r="388" spans="1:37" x14ac:dyDescent="0.25">
      <c r="A388" t="s">
        <v>585</v>
      </c>
      <c r="B388">
        <v>638</v>
      </c>
      <c r="C388">
        <v>2124.5352124930901</v>
      </c>
      <c r="D388">
        <v>2018</v>
      </c>
      <c r="E388">
        <v>12367.738799999999</v>
      </c>
      <c r="F388">
        <v>489.45460000000003</v>
      </c>
      <c r="G388">
        <v>0</v>
      </c>
      <c r="H388">
        <v>432.48719999999997</v>
      </c>
      <c r="I388">
        <v>5025.9197999999997</v>
      </c>
      <c r="J388">
        <v>1496.2662</v>
      </c>
      <c r="K388">
        <v>0</v>
      </c>
      <c r="L388">
        <v>4923.6109999999999</v>
      </c>
      <c r="N388">
        <v>0</v>
      </c>
      <c r="O388">
        <v>8017.2896000000001</v>
      </c>
      <c r="P388">
        <v>0</v>
      </c>
      <c r="Q388">
        <v>2748.3863999999999</v>
      </c>
      <c r="R388">
        <v>1367.2175999999999</v>
      </c>
      <c r="S388">
        <v>234.84520000000001</v>
      </c>
      <c r="T388">
        <v>0</v>
      </c>
      <c r="U388">
        <v>2021</v>
      </c>
      <c r="V388">
        <v>1.0518906365562699</v>
      </c>
      <c r="W388">
        <v>0</v>
      </c>
      <c r="X388">
        <v>0</v>
      </c>
      <c r="Y388">
        <v>0</v>
      </c>
      <c r="Z388">
        <v>0</v>
      </c>
      <c r="AA388">
        <v>31.903105719999999</v>
      </c>
      <c r="AB388">
        <v>11.324727802022499</v>
      </c>
      <c r="AC388">
        <v>0</v>
      </c>
      <c r="AD388">
        <v>0</v>
      </c>
      <c r="AE388">
        <v>0</v>
      </c>
      <c r="AF388">
        <v>0</v>
      </c>
      <c r="AG388">
        <v>0</v>
      </c>
      <c r="AH388">
        <v>0</v>
      </c>
      <c r="AI388">
        <v>968.13</v>
      </c>
      <c r="AK388" s="106">
        <v>71401</v>
      </c>
    </row>
    <row r="389" spans="1:37" x14ac:dyDescent="0.25">
      <c r="A389" t="s">
        <v>586</v>
      </c>
      <c r="B389">
        <v>760</v>
      </c>
      <c r="C389">
        <v>1319.0660609956799</v>
      </c>
      <c r="D389">
        <v>2018</v>
      </c>
      <c r="E389">
        <v>11837.593199999999</v>
      </c>
      <c r="F389">
        <v>151.13800000000001</v>
      </c>
      <c r="G389">
        <v>0</v>
      </c>
      <c r="H389">
        <v>240.65819999999999</v>
      </c>
      <c r="I389">
        <v>5895.5446000000002</v>
      </c>
      <c r="J389">
        <v>648.73080000000004</v>
      </c>
      <c r="K389">
        <v>0</v>
      </c>
      <c r="L389">
        <v>4901.5216</v>
      </c>
      <c r="N389">
        <v>0</v>
      </c>
      <c r="O389">
        <v>5916.4714000000004</v>
      </c>
      <c r="P389">
        <v>2479.8258000000001</v>
      </c>
      <c r="Q389">
        <v>2210.1026000000002</v>
      </c>
      <c r="R389">
        <v>1137.0228</v>
      </c>
      <c r="S389">
        <v>95.333200000000005</v>
      </c>
      <c r="T389">
        <v>0</v>
      </c>
      <c r="U389">
        <v>2021</v>
      </c>
      <c r="V389">
        <v>0.91778848457944995</v>
      </c>
      <c r="W389">
        <v>0</v>
      </c>
      <c r="X389">
        <v>0</v>
      </c>
      <c r="Y389">
        <v>0</v>
      </c>
      <c r="Z389">
        <v>0</v>
      </c>
      <c r="AA389">
        <v>113.19066460000001</v>
      </c>
      <c r="AB389">
        <v>7.9054913148092103</v>
      </c>
      <c r="AC389">
        <v>0</v>
      </c>
      <c r="AD389">
        <v>0</v>
      </c>
      <c r="AE389">
        <v>0</v>
      </c>
      <c r="AF389">
        <v>0</v>
      </c>
      <c r="AG389">
        <v>0</v>
      </c>
      <c r="AH389">
        <v>0</v>
      </c>
      <c r="AI389">
        <v>813.26</v>
      </c>
      <c r="AK389" s="106">
        <v>71402</v>
      </c>
    </row>
    <row r="390" spans="1:37" x14ac:dyDescent="0.25">
      <c r="A390" t="s">
        <v>587</v>
      </c>
      <c r="B390">
        <v>265</v>
      </c>
      <c r="C390">
        <v>373.60999499889402</v>
      </c>
      <c r="D390">
        <v>2018</v>
      </c>
      <c r="E390">
        <v>4932.9117999999999</v>
      </c>
      <c r="F390">
        <v>0</v>
      </c>
      <c r="G390">
        <v>0</v>
      </c>
      <c r="H390">
        <v>167.4144</v>
      </c>
      <c r="I390">
        <v>3152.9712</v>
      </c>
      <c r="J390">
        <v>551.07240000000002</v>
      </c>
      <c r="K390">
        <v>0</v>
      </c>
      <c r="L390">
        <v>1061.4538</v>
      </c>
      <c r="N390">
        <v>0</v>
      </c>
      <c r="O390">
        <v>2247.3058000000001</v>
      </c>
      <c r="P390">
        <v>1033.5514000000001</v>
      </c>
      <c r="Q390">
        <v>918.45399999999995</v>
      </c>
      <c r="R390">
        <v>678.95839999999998</v>
      </c>
      <c r="S390">
        <v>54.642200000000003</v>
      </c>
      <c r="T390">
        <v>0</v>
      </c>
      <c r="U390">
        <v>2021</v>
      </c>
      <c r="V390">
        <v>0.50117287606508898</v>
      </c>
      <c r="W390">
        <v>0</v>
      </c>
      <c r="X390">
        <v>0</v>
      </c>
      <c r="Y390">
        <v>0</v>
      </c>
      <c r="Z390">
        <v>0</v>
      </c>
      <c r="AA390">
        <v>7.9757764309999999</v>
      </c>
      <c r="AB390">
        <v>15.4666060872297</v>
      </c>
      <c r="AC390">
        <v>0</v>
      </c>
      <c r="AD390">
        <v>0</v>
      </c>
      <c r="AE390">
        <v>0</v>
      </c>
      <c r="AF390">
        <v>0</v>
      </c>
      <c r="AG390">
        <v>0</v>
      </c>
      <c r="AH390">
        <v>0</v>
      </c>
      <c r="AI390">
        <v>493.59</v>
      </c>
      <c r="AK390" s="106">
        <v>71403</v>
      </c>
    </row>
    <row r="391" spans="1:37" x14ac:dyDescent="0.25">
      <c r="A391" t="s">
        <v>588</v>
      </c>
      <c r="B391">
        <v>904</v>
      </c>
      <c r="C391">
        <v>500.78651449842403</v>
      </c>
      <c r="D391">
        <v>2018</v>
      </c>
      <c r="E391">
        <v>43111.533199999998</v>
      </c>
      <c r="F391">
        <v>1725.2983999999999</v>
      </c>
      <c r="G391">
        <v>0</v>
      </c>
      <c r="H391">
        <v>1668.3309999999999</v>
      </c>
      <c r="I391">
        <v>8386.9964</v>
      </c>
      <c r="J391">
        <v>465.04</v>
      </c>
      <c r="K391">
        <v>0</v>
      </c>
      <c r="L391">
        <v>30865.867399999999</v>
      </c>
      <c r="N391">
        <v>0</v>
      </c>
      <c r="O391">
        <v>33322.441200000001</v>
      </c>
      <c r="P391">
        <v>4257.4412000000002</v>
      </c>
      <c r="Q391">
        <v>4122.5796</v>
      </c>
      <c r="R391">
        <v>1398.6078</v>
      </c>
      <c r="S391">
        <v>10.4634</v>
      </c>
      <c r="T391">
        <v>0</v>
      </c>
      <c r="U391">
        <v>2021</v>
      </c>
      <c r="V391">
        <v>1.03081938965773</v>
      </c>
      <c r="W391">
        <v>0</v>
      </c>
      <c r="X391">
        <v>0</v>
      </c>
      <c r="Y391">
        <v>0</v>
      </c>
      <c r="Z391">
        <v>0</v>
      </c>
      <c r="AA391">
        <v>38.451999999999998</v>
      </c>
      <c r="AB391">
        <v>15.9324848504047</v>
      </c>
      <c r="AC391">
        <v>0</v>
      </c>
      <c r="AD391">
        <v>0</v>
      </c>
      <c r="AE391">
        <v>0</v>
      </c>
      <c r="AF391">
        <v>0</v>
      </c>
      <c r="AG391">
        <v>0</v>
      </c>
      <c r="AH391">
        <v>0</v>
      </c>
      <c r="AI391">
        <v>990.49</v>
      </c>
      <c r="AK391" s="106">
        <v>71404</v>
      </c>
    </row>
    <row r="392" spans="1:37" x14ac:dyDescent="0.25">
      <c r="A392" t="s">
        <v>589</v>
      </c>
      <c r="B392">
        <v>193</v>
      </c>
      <c r="C392">
        <v>1135.83792449625</v>
      </c>
      <c r="D392">
        <v>2018</v>
      </c>
      <c r="E392">
        <v>7117.4372000000003</v>
      </c>
      <c r="F392">
        <v>116.26</v>
      </c>
      <c r="G392">
        <v>0</v>
      </c>
      <c r="H392">
        <v>102.30880000000001</v>
      </c>
      <c r="I392">
        <v>1404.4208000000001</v>
      </c>
      <c r="J392">
        <v>2353.1024000000002</v>
      </c>
      <c r="K392">
        <v>0</v>
      </c>
      <c r="L392">
        <v>3141.3452000000002</v>
      </c>
      <c r="N392">
        <v>0</v>
      </c>
      <c r="O392">
        <v>4746.8958000000002</v>
      </c>
      <c r="P392">
        <v>823.12080000000003</v>
      </c>
      <c r="Q392">
        <v>620.82839999999999</v>
      </c>
      <c r="R392">
        <v>383.65800000000002</v>
      </c>
      <c r="S392">
        <v>542.93420000000003</v>
      </c>
      <c r="T392">
        <v>0</v>
      </c>
      <c r="U392">
        <v>2021</v>
      </c>
      <c r="V392">
        <v>0.27666086174705601</v>
      </c>
      <c r="W392">
        <v>0</v>
      </c>
      <c r="X392">
        <v>0</v>
      </c>
      <c r="Y392">
        <v>0</v>
      </c>
      <c r="Z392">
        <v>0</v>
      </c>
      <c r="AA392">
        <v>15.95155286</v>
      </c>
      <c r="AB392">
        <v>0.42431883225135902</v>
      </c>
      <c r="AC392">
        <v>0</v>
      </c>
      <c r="AD392">
        <v>0</v>
      </c>
      <c r="AE392">
        <v>0</v>
      </c>
      <c r="AF392">
        <v>0</v>
      </c>
      <c r="AG392">
        <v>0</v>
      </c>
      <c r="AH392">
        <v>0</v>
      </c>
      <c r="AI392">
        <v>271.64</v>
      </c>
      <c r="AK392" s="106">
        <v>71405</v>
      </c>
    </row>
    <row r="393" spans="1:37" x14ac:dyDescent="0.25">
      <c r="A393" t="s">
        <v>590</v>
      </c>
      <c r="B393">
        <v>124</v>
      </c>
      <c r="C393">
        <v>1145.9327124962699</v>
      </c>
      <c r="D393">
        <v>2018</v>
      </c>
      <c r="E393">
        <v>4302.7825999999995</v>
      </c>
      <c r="F393">
        <v>115.09739999999999</v>
      </c>
      <c r="G393">
        <v>0</v>
      </c>
      <c r="H393">
        <v>69.756</v>
      </c>
      <c r="I393">
        <v>1271.8843999999999</v>
      </c>
      <c r="J393">
        <v>335.9914</v>
      </c>
      <c r="K393">
        <v>0</v>
      </c>
      <c r="L393">
        <v>2510.0533999999998</v>
      </c>
      <c r="N393">
        <v>0</v>
      </c>
      <c r="O393">
        <v>3182.0362</v>
      </c>
      <c r="P393">
        <v>0</v>
      </c>
      <c r="Q393">
        <v>635.94219999999996</v>
      </c>
      <c r="R393">
        <v>484.80419999999998</v>
      </c>
      <c r="S393">
        <v>0</v>
      </c>
      <c r="T393">
        <v>0</v>
      </c>
      <c r="U393">
        <v>2021</v>
      </c>
      <c r="V393">
        <v>0.33860708270463002</v>
      </c>
      <c r="W393">
        <v>0</v>
      </c>
      <c r="X393">
        <v>0</v>
      </c>
      <c r="Y393">
        <v>0</v>
      </c>
      <c r="Z393">
        <v>0</v>
      </c>
      <c r="AA393">
        <v>0</v>
      </c>
      <c r="AB393">
        <v>0.38073719275795598</v>
      </c>
      <c r="AC393">
        <v>0</v>
      </c>
      <c r="AD393">
        <v>0</v>
      </c>
      <c r="AE393">
        <v>0</v>
      </c>
      <c r="AF393">
        <v>0</v>
      </c>
      <c r="AG393">
        <v>0</v>
      </c>
      <c r="AH393">
        <v>0</v>
      </c>
      <c r="AI393">
        <v>342.86</v>
      </c>
      <c r="AK393" s="106">
        <v>71406</v>
      </c>
    </row>
    <row r="394" spans="1:37" x14ac:dyDescent="0.25">
      <c r="A394" t="s">
        <v>591</v>
      </c>
      <c r="B394">
        <v>218</v>
      </c>
      <c r="C394">
        <v>2799.3436589909602</v>
      </c>
      <c r="D394">
        <v>2018</v>
      </c>
      <c r="E394">
        <v>10769.1638</v>
      </c>
      <c r="F394">
        <v>62.7804</v>
      </c>
      <c r="G394">
        <v>0</v>
      </c>
      <c r="H394">
        <v>480.15379999999999</v>
      </c>
      <c r="I394">
        <v>2055.4767999999999</v>
      </c>
      <c r="J394">
        <v>2118.2572</v>
      </c>
      <c r="K394">
        <v>1150.9739999999999</v>
      </c>
      <c r="L394">
        <v>4901.5216</v>
      </c>
      <c r="N394">
        <v>0</v>
      </c>
      <c r="O394">
        <v>8457.9150000000009</v>
      </c>
      <c r="P394">
        <v>0</v>
      </c>
      <c r="Q394">
        <v>1419.5346</v>
      </c>
      <c r="R394">
        <v>878.92560000000003</v>
      </c>
      <c r="S394">
        <v>12.788600000000001</v>
      </c>
      <c r="T394">
        <v>0</v>
      </c>
      <c r="U394">
        <v>2021</v>
      </c>
      <c r="V394">
        <v>0.67694229034250797</v>
      </c>
      <c r="W394">
        <v>0</v>
      </c>
      <c r="X394">
        <v>0</v>
      </c>
      <c r="Y394">
        <v>0</v>
      </c>
      <c r="Z394">
        <v>0</v>
      </c>
      <c r="AA394">
        <v>57.90555286</v>
      </c>
      <c r="AB394">
        <v>3.0686499023281302</v>
      </c>
      <c r="AC394">
        <v>0</v>
      </c>
      <c r="AD394">
        <v>0</v>
      </c>
      <c r="AE394">
        <v>0</v>
      </c>
      <c r="AF394">
        <v>0</v>
      </c>
      <c r="AG394">
        <v>0</v>
      </c>
      <c r="AH394">
        <v>0</v>
      </c>
      <c r="AI394">
        <v>621.95000000000005</v>
      </c>
      <c r="AK394" s="106">
        <v>71407</v>
      </c>
    </row>
    <row r="395" spans="1:37" x14ac:dyDescent="0.25">
      <c r="A395" t="s">
        <v>592</v>
      </c>
      <c r="B395">
        <v>432</v>
      </c>
      <c r="C395">
        <v>1032.6445634966501</v>
      </c>
      <c r="D395">
        <v>2018</v>
      </c>
      <c r="E395">
        <v>10785.440199999999</v>
      </c>
      <c r="F395">
        <v>0</v>
      </c>
      <c r="G395">
        <v>0</v>
      </c>
      <c r="H395">
        <v>40.691000000000003</v>
      </c>
      <c r="I395">
        <v>2804.1912000000002</v>
      </c>
      <c r="J395">
        <v>1007.9742</v>
      </c>
      <c r="K395">
        <v>0</v>
      </c>
      <c r="L395">
        <v>6932.5838000000003</v>
      </c>
      <c r="N395">
        <v>0</v>
      </c>
      <c r="O395">
        <v>8528.8335999999999</v>
      </c>
      <c r="P395">
        <v>0</v>
      </c>
      <c r="Q395">
        <v>1182.3642</v>
      </c>
      <c r="R395">
        <v>1034.7139999999999</v>
      </c>
      <c r="S395">
        <v>39.528399999999998</v>
      </c>
      <c r="T395">
        <v>0</v>
      </c>
      <c r="U395">
        <v>2021</v>
      </c>
      <c r="V395">
        <v>0.78230246063953301</v>
      </c>
      <c r="W395">
        <v>0</v>
      </c>
      <c r="X395">
        <v>0</v>
      </c>
      <c r="Y395">
        <v>0</v>
      </c>
      <c r="Z395">
        <v>0</v>
      </c>
      <c r="AA395">
        <v>46.167000000000002</v>
      </c>
      <c r="AB395">
        <v>13.828680923276901</v>
      </c>
      <c r="AC395">
        <v>0</v>
      </c>
      <c r="AD395">
        <v>0</v>
      </c>
      <c r="AE395">
        <v>0</v>
      </c>
      <c r="AF395">
        <v>0</v>
      </c>
      <c r="AG395">
        <v>0</v>
      </c>
      <c r="AH395">
        <v>0</v>
      </c>
      <c r="AI395">
        <v>732.93</v>
      </c>
      <c r="AK395" s="106">
        <v>71408</v>
      </c>
    </row>
    <row r="396" spans="1:37" x14ac:dyDescent="0.25">
      <c r="A396" t="s">
        <v>593</v>
      </c>
      <c r="B396">
        <v>312</v>
      </c>
      <c r="C396">
        <v>2421.2784129921802</v>
      </c>
      <c r="D396">
        <v>2018</v>
      </c>
      <c r="E396">
        <v>19443.322400000001</v>
      </c>
      <c r="F396">
        <v>48.8292</v>
      </c>
      <c r="G396">
        <v>0</v>
      </c>
      <c r="H396">
        <v>1502.0791999999999</v>
      </c>
      <c r="I396">
        <v>2480.9884000000002</v>
      </c>
      <c r="J396">
        <v>1183.5268000000001</v>
      </c>
      <c r="K396">
        <v>5417.7160000000003</v>
      </c>
      <c r="L396">
        <v>8810.1828000000005</v>
      </c>
      <c r="N396">
        <v>0</v>
      </c>
      <c r="O396">
        <v>10735.448399999999</v>
      </c>
      <c r="P396">
        <v>0</v>
      </c>
      <c r="Q396">
        <v>7935.9075999999995</v>
      </c>
      <c r="R396">
        <v>713.83640000000003</v>
      </c>
      <c r="S396">
        <v>58.13</v>
      </c>
      <c r="T396">
        <v>0</v>
      </c>
      <c r="U396">
        <v>2021</v>
      </c>
      <c r="V396">
        <v>0.60693086920774997</v>
      </c>
      <c r="W396">
        <v>0</v>
      </c>
      <c r="X396">
        <v>0</v>
      </c>
      <c r="Y396">
        <v>0</v>
      </c>
      <c r="Z396">
        <v>0</v>
      </c>
      <c r="AA396">
        <v>294.18055290000001</v>
      </c>
      <c r="AB396">
        <v>6.7987445643408497</v>
      </c>
      <c r="AC396">
        <v>0</v>
      </c>
      <c r="AD396">
        <v>0</v>
      </c>
      <c r="AE396">
        <v>0</v>
      </c>
      <c r="AF396">
        <v>0</v>
      </c>
      <c r="AG396">
        <v>0</v>
      </c>
      <c r="AH396">
        <v>0</v>
      </c>
      <c r="AI396">
        <v>505.18</v>
      </c>
      <c r="AK396" s="106">
        <v>71409</v>
      </c>
    </row>
    <row r="397" spans="1:37" x14ac:dyDescent="0.25">
      <c r="A397" t="s">
        <v>594</v>
      </c>
      <c r="B397">
        <v>791</v>
      </c>
      <c r="C397">
        <v>1966.53883899369</v>
      </c>
      <c r="D397">
        <v>2018</v>
      </c>
      <c r="E397">
        <v>14291.8418</v>
      </c>
      <c r="F397">
        <v>263.91019999999997</v>
      </c>
      <c r="G397">
        <v>0</v>
      </c>
      <c r="H397">
        <v>499.91800000000001</v>
      </c>
      <c r="I397">
        <v>5937.3981999999996</v>
      </c>
      <c r="J397">
        <v>2000.8345999999999</v>
      </c>
      <c r="K397">
        <v>0</v>
      </c>
      <c r="L397">
        <v>5589.7808000000005</v>
      </c>
      <c r="N397">
        <v>0</v>
      </c>
      <c r="O397">
        <v>8033.5659999999998</v>
      </c>
      <c r="P397">
        <v>1523.0060000000001</v>
      </c>
      <c r="Q397">
        <v>2890.2235999999998</v>
      </c>
      <c r="R397">
        <v>1446.2744</v>
      </c>
      <c r="S397">
        <v>397.60919999999999</v>
      </c>
      <c r="T397">
        <v>0</v>
      </c>
      <c r="U397">
        <v>2021</v>
      </c>
      <c r="V397">
        <v>1.0432239069028999</v>
      </c>
      <c r="W397">
        <v>0</v>
      </c>
      <c r="X397">
        <v>0</v>
      </c>
      <c r="Y397">
        <v>0</v>
      </c>
      <c r="Z397">
        <v>0</v>
      </c>
      <c r="AA397">
        <v>27.915217510000002</v>
      </c>
      <c r="AB397">
        <v>9.1761984856188903</v>
      </c>
      <c r="AC397">
        <v>0</v>
      </c>
      <c r="AD397">
        <v>0</v>
      </c>
      <c r="AE397">
        <v>0</v>
      </c>
      <c r="AF397">
        <v>0</v>
      </c>
      <c r="AG397">
        <v>0</v>
      </c>
      <c r="AH397">
        <v>0</v>
      </c>
      <c r="AI397">
        <v>1025.27</v>
      </c>
      <c r="AK397" s="106">
        <v>71410</v>
      </c>
    </row>
    <row r="398" spans="1:37" x14ac:dyDescent="0.25">
      <c r="A398" t="s">
        <v>595</v>
      </c>
      <c r="B398">
        <v>153</v>
      </c>
      <c r="C398">
        <v>3527.5484939886801</v>
      </c>
      <c r="D398">
        <v>2018</v>
      </c>
      <c r="E398">
        <v>7603.4040000000005</v>
      </c>
      <c r="F398">
        <v>1.1626000000000001</v>
      </c>
      <c r="G398">
        <v>0</v>
      </c>
      <c r="H398">
        <v>89.520200000000003</v>
      </c>
      <c r="I398">
        <v>1157.9495999999999</v>
      </c>
      <c r="J398">
        <v>2415.8827999999999</v>
      </c>
      <c r="K398">
        <v>0</v>
      </c>
      <c r="L398">
        <v>3938.8888000000002</v>
      </c>
      <c r="N398">
        <v>0</v>
      </c>
      <c r="O398">
        <v>6243.1620000000003</v>
      </c>
      <c r="P398">
        <v>0</v>
      </c>
      <c r="Q398">
        <v>667.33240000000001</v>
      </c>
      <c r="R398">
        <v>560.3732</v>
      </c>
      <c r="S398">
        <v>132.53639999999999</v>
      </c>
      <c r="T398">
        <v>0</v>
      </c>
      <c r="U398">
        <v>2021</v>
      </c>
      <c r="V398">
        <v>0.45568789113197</v>
      </c>
      <c r="W398">
        <v>0</v>
      </c>
      <c r="X398">
        <v>0</v>
      </c>
      <c r="Y398">
        <v>0</v>
      </c>
      <c r="Z398">
        <v>0</v>
      </c>
      <c r="AA398">
        <v>296.93732929999999</v>
      </c>
      <c r="AB398">
        <v>6.0491177758777104</v>
      </c>
      <c r="AC398">
        <v>0</v>
      </c>
      <c r="AD398">
        <v>0</v>
      </c>
      <c r="AE398">
        <v>0</v>
      </c>
      <c r="AF398">
        <v>0</v>
      </c>
      <c r="AG398">
        <v>33.064236000000001</v>
      </c>
      <c r="AH398">
        <v>0</v>
      </c>
      <c r="AI398">
        <v>396.69</v>
      </c>
      <c r="AK398" s="106">
        <v>71411</v>
      </c>
    </row>
    <row r="399" spans="1:37" x14ac:dyDescent="0.25">
      <c r="A399" t="s">
        <v>596</v>
      </c>
      <c r="B399">
        <v>1207</v>
      </c>
      <c r="C399">
        <v>2123.7020629931899</v>
      </c>
      <c r="D399">
        <v>2018</v>
      </c>
      <c r="E399">
        <v>63153.594599999997</v>
      </c>
      <c r="F399">
        <v>10720.3346</v>
      </c>
      <c r="G399">
        <v>0</v>
      </c>
      <c r="H399">
        <v>6945.3724000000002</v>
      </c>
      <c r="I399">
        <v>8332.3541999999998</v>
      </c>
      <c r="J399">
        <v>1629.9652000000001</v>
      </c>
      <c r="K399">
        <v>2.3252000000000002</v>
      </c>
      <c r="L399">
        <v>35523.243000000002</v>
      </c>
      <c r="N399">
        <v>0</v>
      </c>
      <c r="O399">
        <v>39809.749199999998</v>
      </c>
      <c r="P399">
        <v>8145.1755999999996</v>
      </c>
      <c r="Q399">
        <v>13211.786400000001</v>
      </c>
      <c r="R399">
        <v>1934.5663999999999</v>
      </c>
      <c r="S399">
        <v>53.479599999999998</v>
      </c>
      <c r="T399">
        <v>0</v>
      </c>
      <c r="U399">
        <v>2021</v>
      </c>
      <c r="V399">
        <v>2.0446997283616</v>
      </c>
      <c r="W399">
        <v>0</v>
      </c>
      <c r="X399">
        <v>0</v>
      </c>
      <c r="Y399">
        <v>0</v>
      </c>
      <c r="Z399">
        <v>0</v>
      </c>
      <c r="AA399">
        <v>11779.733990000001</v>
      </c>
      <c r="AB399">
        <v>10.8116206346405</v>
      </c>
      <c r="AC399">
        <v>0</v>
      </c>
      <c r="AD399">
        <v>0</v>
      </c>
      <c r="AE399">
        <v>0</v>
      </c>
      <c r="AF399">
        <v>0</v>
      </c>
      <c r="AG399">
        <v>0</v>
      </c>
      <c r="AH399">
        <v>0</v>
      </c>
      <c r="AI399">
        <v>1397.12</v>
      </c>
      <c r="AK399" s="106">
        <v>71412</v>
      </c>
    </row>
    <row r="400" spans="1:37" x14ac:dyDescent="0.25">
      <c r="A400" t="s">
        <v>597</v>
      </c>
      <c r="B400">
        <v>805</v>
      </c>
      <c r="C400">
        <v>1578.81948349502</v>
      </c>
      <c r="D400">
        <v>2018</v>
      </c>
      <c r="E400">
        <v>15982.262199999999</v>
      </c>
      <c r="F400">
        <v>642.91780000000006</v>
      </c>
      <c r="G400">
        <v>0</v>
      </c>
      <c r="H400">
        <v>931.24260000000004</v>
      </c>
      <c r="I400">
        <v>6507.0721999999996</v>
      </c>
      <c r="J400">
        <v>1064.9416000000001</v>
      </c>
      <c r="K400">
        <v>1733.4366</v>
      </c>
      <c r="L400">
        <v>5102.6513999999997</v>
      </c>
      <c r="N400">
        <v>0</v>
      </c>
      <c r="O400">
        <v>7131.3883999999998</v>
      </c>
      <c r="P400">
        <v>2443.7851999999998</v>
      </c>
      <c r="Q400">
        <v>4943.3752000000004</v>
      </c>
      <c r="R400">
        <v>1424.1849999999999</v>
      </c>
      <c r="S400">
        <v>39.528399999999998</v>
      </c>
      <c r="T400">
        <v>0</v>
      </c>
      <c r="U400">
        <v>2021</v>
      </c>
      <c r="V400">
        <v>1.0342535459732201</v>
      </c>
      <c r="W400">
        <v>0</v>
      </c>
      <c r="X400">
        <v>0</v>
      </c>
      <c r="Y400">
        <v>0</v>
      </c>
      <c r="Z400">
        <v>0</v>
      </c>
      <c r="AA400">
        <v>35.838000000000001</v>
      </c>
      <c r="AB400">
        <v>14.7576803656253</v>
      </c>
      <c r="AC400">
        <v>0</v>
      </c>
      <c r="AD400">
        <v>0</v>
      </c>
      <c r="AE400">
        <v>0</v>
      </c>
      <c r="AF400">
        <v>0</v>
      </c>
      <c r="AG400">
        <v>0</v>
      </c>
      <c r="AH400">
        <v>0</v>
      </c>
      <c r="AI400">
        <v>1020.3</v>
      </c>
      <c r="AK400" s="106">
        <v>71413</v>
      </c>
    </row>
    <row r="401" spans="1:37" x14ac:dyDescent="0.25">
      <c r="A401" t="s">
        <v>598</v>
      </c>
      <c r="B401">
        <v>440</v>
      </c>
      <c r="C401">
        <v>1604.8543424948</v>
      </c>
      <c r="D401">
        <v>2018</v>
      </c>
      <c r="E401">
        <v>18265.6086</v>
      </c>
      <c r="F401">
        <v>8145.1755999999996</v>
      </c>
      <c r="G401">
        <v>0</v>
      </c>
      <c r="H401">
        <v>1817.1438000000001</v>
      </c>
      <c r="I401">
        <v>3835.4173999999998</v>
      </c>
      <c r="J401">
        <v>1253.2828</v>
      </c>
      <c r="K401">
        <v>0</v>
      </c>
      <c r="L401">
        <v>3214.5889999999999</v>
      </c>
      <c r="N401">
        <v>0</v>
      </c>
      <c r="O401">
        <v>6857.0147999999999</v>
      </c>
      <c r="P401">
        <v>6500.0965999999999</v>
      </c>
      <c r="Q401">
        <v>4077.2381999999998</v>
      </c>
      <c r="R401">
        <v>784.755</v>
      </c>
      <c r="S401">
        <v>45.3414</v>
      </c>
      <c r="T401">
        <v>0</v>
      </c>
      <c r="U401">
        <v>2021</v>
      </c>
      <c r="V401">
        <v>0.56197046445901899</v>
      </c>
      <c r="W401">
        <v>0</v>
      </c>
      <c r="X401">
        <v>0</v>
      </c>
      <c r="Y401">
        <v>0</v>
      </c>
      <c r="Z401">
        <v>0</v>
      </c>
      <c r="AA401">
        <v>201.47466460000001</v>
      </c>
      <c r="AB401">
        <v>1.2708523140718699</v>
      </c>
      <c r="AC401">
        <v>0</v>
      </c>
      <c r="AD401">
        <v>0</v>
      </c>
      <c r="AE401">
        <v>0</v>
      </c>
      <c r="AF401">
        <v>0</v>
      </c>
      <c r="AG401">
        <v>0</v>
      </c>
      <c r="AH401">
        <v>0</v>
      </c>
      <c r="AI401">
        <v>559.84</v>
      </c>
      <c r="AK401" s="106">
        <v>71414</v>
      </c>
    </row>
    <row r="402" spans="1:37" x14ac:dyDescent="0.25">
      <c r="A402" t="s">
        <v>599</v>
      </c>
      <c r="B402">
        <v>140</v>
      </c>
      <c r="C402">
        <v>828.70702649739701</v>
      </c>
      <c r="D402">
        <v>2018</v>
      </c>
      <c r="E402">
        <v>4806.1884</v>
      </c>
      <c r="F402">
        <v>0</v>
      </c>
      <c r="G402">
        <v>0</v>
      </c>
      <c r="H402">
        <v>52.317</v>
      </c>
      <c r="I402">
        <v>1259.0958000000001</v>
      </c>
      <c r="J402">
        <v>461.55220000000003</v>
      </c>
      <c r="K402">
        <v>0</v>
      </c>
      <c r="L402">
        <v>3033.2233999999999</v>
      </c>
      <c r="N402">
        <v>0</v>
      </c>
      <c r="O402">
        <v>3804.0272</v>
      </c>
      <c r="P402">
        <v>0</v>
      </c>
      <c r="Q402">
        <v>584.78779999999995</v>
      </c>
      <c r="R402">
        <v>417.3734</v>
      </c>
      <c r="S402">
        <v>0</v>
      </c>
      <c r="T402">
        <v>0</v>
      </c>
      <c r="U402">
        <v>2021</v>
      </c>
      <c r="V402">
        <v>0.29752394981330299</v>
      </c>
      <c r="W402">
        <v>0</v>
      </c>
      <c r="X402">
        <v>0</v>
      </c>
      <c r="Y402">
        <v>0</v>
      </c>
      <c r="Z402">
        <v>0</v>
      </c>
      <c r="AA402">
        <v>32.18388822</v>
      </c>
      <c r="AB402">
        <v>2.4704234527459699</v>
      </c>
      <c r="AC402">
        <v>0</v>
      </c>
      <c r="AD402">
        <v>0</v>
      </c>
      <c r="AE402">
        <v>0</v>
      </c>
      <c r="AF402">
        <v>0</v>
      </c>
      <c r="AG402">
        <v>0</v>
      </c>
      <c r="AH402">
        <v>0</v>
      </c>
      <c r="AI402">
        <v>297.31</v>
      </c>
      <c r="AK402" s="106">
        <v>71415</v>
      </c>
    </row>
    <row r="403" spans="1:37" x14ac:dyDescent="0.25">
      <c r="A403" t="s">
        <v>600</v>
      </c>
      <c r="B403">
        <v>584</v>
      </c>
      <c r="C403">
        <v>1102.7358984963801</v>
      </c>
      <c r="D403">
        <v>2018</v>
      </c>
      <c r="E403">
        <v>26506.117399999999</v>
      </c>
      <c r="F403">
        <v>17520.382000000001</v>
      </c>
      <c r="G403">
        <v>0</v>
      </c>
      <c r="H403">
        <v>740.57619999999997</v>
      </c>
      <c r="I403">
        <v>4721.3185999999996</v>
      </c>
      <c r="J403">
        <v>685.93399999999997</v>
      </c>
      <c r="K403">
        <v>0</v>
      </c>
      <c r="L403">
        <v>2837.9065999999998</v>
      </c>
      <c r="N403">
        <v>0</v>
      </c>
      <c r="O403">
        <v>5486.3094000000001</v>
      </c>
      <c r="P403">
        <v>0</v>
      </c>
      <c r="Q403">
        <v>3647.0762</v>
      </c>
      <c r="R403">
        <v>17372.731800000001</v>
      </c>
      <c r="S403">
        <v>0</v>
      </c>
      <c r="T403">
        <v>0</v>
      </c>
      <c r="U403">
        <v>2021</v>
      </c>
      <c r="V403">
        <v>17.616519335682099</v>
      </c>
      <c r="W403">
        <v>0</v>
      </c>
      <c r="X403">
        <v>0</v>
      </c>
      <c r="Y403">
        <v>0</v>
      </c>
      <c r="Z403">
        <v>0</v>
      </c>
      <c r="AA403">
        <v>171.601</v>
      </c>
      <c r="AB403">
        <v>15.5340318145537</v>
      </c>
      <c r="AC403">
        <v>0</v>
      </c>
      <c r="AD403">
        <v>0</v>
      </c>
      <c r="AE403">
        <v>0</v>
      </c>
      <c r="AF403">
        <v>0</v>
      </c>
      <c r="AG403">
        <v>398.93040000000002</v>
      </c>
      <c r="AH403">
        <v>0</v>
      </c>
      <c r="AI403">
        <v>867.92</v>
      </c>
      <c r="AK403" s="106">
        <v>71416</v>
      </c>
    </row>
    <row r="404" spans="1:37" x14ac:dyDescent="0.25">
      <c r="A404" t="s">
        <v>601</v>
      </c>
      <c r="B404">
        <v>1053</v>
      </c>
      <c r="C404">
        <v>948.60404749701399</v>
      </c>
      <c r="D404">
        <v>2018</v>
      </c>
      <c r="E404">
        <v>20062.9882</v>
      </c>
      <c r="F404">
        <v>776.61680000000001</v>
      </c>
      <c r="G404">
        <v>0</v>
      </c>
      <c r="H404">
        <v>5021.2694000000001</v>
      </c>
      <c r="I404">
        <v>9335.6779999999999</v>
      </c>
      <c r="J404">
        <v>360.40600000000001</v>
      </c>
      <c r="K404">
        <v>0</v>
      </c>
      <c r="L404">
        <v>4569.018</v>
      </c>
      <c r="N404">
        <v>0</v>
      </c>
      <c r="O404">
        <v>7698.7371999999996</v>
      </c>
      <c r="P404">
        <v>5451.4314000000004</v>
      </c>
      <c r="Q404">
        <v>5559.5532000000003</v>
      </c>
      <c r="R404">
        <v>1332.3396</v>
      </c>
      <c r="S404">
        <v>20.9268</v>
      </c>
      <c r="T404">
        <v>0</v>
      </c>
      <c r="U404">
        <v>2021</v>
      </c>
      <c r="V404">
        <v>0.98502939619681396</v>
      </c>
      <c r="W404">
        <v>0</v>
      </c>
      <c r="X404">
        <v>0</v>
      </c>
      <c r="Y404">
        <v>0</v>
      </c>
      <c r="Z404">
        <v>0</v>
      </c>
      <c r="AA404">
        <v>31.903105719999999</v>
      </c>
      <c r="AB404">
        <v>31.506261582911002</v>
      </c>
      <c r="AC404">
        <v>0</v>
      </c>
      <c r="AD404">
        <v>0</v>
      </c>
      <c r="AE404">
        <v>0</v>
      </c>
      <c r="AF404">
        <v>0</v>
      </c>
      <c r="AG404">
        <v>0</v>
      </c>
      <c r="AH404">
        <v>0</v>
      </c>
      <c r="AI404">
        <v>941.63</v>
      </c>
      <c r="AK404" s="106">
        <v>71417</v>
      </c>
    </row>
    <row r="405" spans="1:37" x14ac:dyDescent="0.25">
      <c r="A405" t="s">
        <v>602</v>
      </c>
      <c r="B405">
        <v>1890</v>
      </c>
      <c r="C405">
        <v>3029.58783749022</v>
      </c>
      <c r="D405">
        <v>2018</v>
      </c>
      <c r="E405">
        <v>45719.245000000003</v>
      </c>
      <c r="F405">
        <v>1343.9656</v>
      </c>
      <c r="G405">
        <v>0</v>
      </c>
      <c r="H405">
        <v>7583.6397999999999</v>
      </c>
      <c r="I405">
        <v>16412.424200000001</v>
      </c>
      <c r="J405">
        <v>1963.6314</v>
      </c>
      <c r="K405">
        <v>0</v>
      </c>
      <c r="L405">
        <v>18415.583999999999</v>
      </c>
      <c r="N405">
        <v>0</v>
      </c>
      <c r="O405">
        <v>24700.599600000001</v>
      </c>
      <c r="P405">
        <v>6241.9993999999997</v>
      </c>
      <c r="Q405">
        <v>10483.164199999999</v>
      </c>
      <c r="R405">
        <v>3967.9537999999998</v>
      </c>
      <c r="S405">
        <v>325.52800000000002</v>
      </c>
      <c r="T405">
        <v>0</v>
      </c>
      <c r="U405">
        <v>2021</v>
      </c>
      <c r="V405">
        <v>2.8374268994712999</v>
      </c>
      <c r="W405">
        <v>0</v>
      </c>
      <c r="X405">
        <v>0</v>
      </c>
      <c r="Y405">
        <v>0</v>
      </c>
      <c r="Z405">
        <v>0</v>
      </c>
      <c r="AA405">
        <v>240.48099999999999</v>
      </c>
      <c r="AB405">
        <v>30.2902101609161</v>
      </c>
      <c r="AC405">
        <v>0</v>
      </c>
      <c r="AD405">
        <v>0</v>
      </c>
      <c r="AE405">
        <v>0</v>
      </c>
      <c r="AF405">
        <v>0</v>
      </c>
      <c r="AG405">
        <v>0</v>
      </c>
      <c r="AH405">
        <v>0</v>
      </c>
      <c r="AI405">
        <v>2815.77</v>
      </c>
      <c r="AK405" s="106">
        <v>71419</v>
      </c>
    </row>
    <row r="406" spans="1:37" x14ac:dyDescent="0.25">
      <c r="A406" t="s">
        <v>603</v>
      </c>
      <c r="B406">
        <v>2313</v>
      </c>
      <c r="C406">
        <v>1945.46144049379</v>
      </c>
      <c r="D406">
        <v>2018</v>
      </c>
      <c r="E406">
        <v>47402.6898</v>
      </c>
      <c r="F406">
        <v>8727.6381999999994</v>
      </c>
      <c r="G406">
        <v>0</v>
      </c>
      <c r="H406">
        <v>5844.3901999999998</v>
      </c>
      <c r="I406">
        <v>17186.715800000002</v>
      </c>
      <c r="J406">
        <v>2138.0214000000001</v>
      </c>
      <c r="K406">
        <v>0</v>
      </c>
      <c r="L406">
        <v>13505.924199999999</v>
      </c>
      <c r="N406">
        <v>0</v>
      </c>
      <c r="O406">
        <v>19003.8596</v>
      </c>
      <c r="P406">
        <v>8055.6553999999996</v>
      </c>
      <c r="Q406">
        <v>16548.448400000001</v>
      </c>
      <c r="R406">
        <v>3352.9384</v>
      </c>
      <c r="S406">
        <v>441.78800000000001</v>
      </c>
      <c r="T406">
        <v>0</v>
      </c>
      <c r="U406">
        <v>2021</v>
      </c>
      <c r="V406">
        <v>2.4074670076382501</v>
      </c>
      <c r="W406">
        <v>0</v>
      </c>
      <c r="X406">
        <v>0</v>
      </c>
      <c r="Y406">
        <v>0</v>
      </c>
      <c r="Z406">
        <v>0</v>
      </c>
      <c r="AA406">
        <v>57.292000000000002</v>
      </c>
      <c r="AB406">
        <v>21.462432282151202</v>
      </c>
      <c r="AC406">
        <v>0</v>
      </c>
      <c r="AD406">
        <v>0</v>
      </c>
      <c r="AE406">
        <v>0</v>
      </c>
      <c r="AF406">
        <v>0</v>
      </c>
      <c r="AG406">
        <v>0</v>
      </c>
      <c r="AH406">
        <v>0</v>
      </c>
      <c r="AI406">
        <v>2396.7199999999998</v>
      </c>
      <c r="AK406" s="106">
        <v>71420</v>
      </c>
    </row>
    <row r="407" spans="1:37" x14ac:dyDescent="0.25">
      <c r="A407" t="s">
        <v>604</v>
      </c>
      <c r="B407">
        <v>186</v>
      </c>
      <c r="C407">
        <v>595.09964299809997</v>
      </c>
      <c r="D407">
        <v>2018</v>
      </c>
      <c r="E407">
        <v>4466.7092000000002</v>
      </c>
      <c r="F407">
        <v>0</v>
      </c>
      <c r="G407">
        <v>0</v>
      </c>
      <c r="H407">
        <v>81.382000000000005</v>
      </c>
      <c r="I407">
        <v>1488.1279999999999</v>
      </c>
      <c r="J407">
        <v>596.41380000000004</v>
      </c>
      <c r="K407">
        <v>0</v>
      </c>
      <c r="L407">
        <v>2300.7854000000002</v>
      </c>
      <c r="N407">
        <v>0</v>
      </c>
      <c r="O407">
        <v>3143.6704</v>
      </c>
      <c r="P407">
        <v>0</v>
      </c>
      <c r="Q407">
        <v>760.34040000000005</v>
      </c>
      <c r="R407">
        <v>539.44640000000004</v>
      </c>
      <c r="S407">
        <v>23.251999999999999</v>
      </c>
      <c r="T407">
        <v>0</v>
      </c>
      <c r="U407">
        <v>2021</v>
      </c>
      <c r="V407">
        <v>0.38696175720350601</v>
      </c>
      <c r="W407">
        <v>0</v>
      </c>
      <c r="X407">
        <v>0</v>
      </c>
      <c r="Y407">
        <v>0</v>
      </c>
      <c r="Z407">
        <v>0</v>
      </c>
      <c r="AA407">
        <v>7.9757764309999999</v>
      </c>
      <c r="AB407">
        <v>2.68292119906629</v>
      </c>
      <c r="AC407">
        <v>0</v>
      </c>
      <c r="AD407">
        <v>0</v>
      </c>
      <c r="AE407">
        <v>0</v>
      </c>
      <c r="AF407">
        <v>0</v>
      </c>
      <c r="AG407">
        <v>0</v>
      </c>
      <c r="AH407">
        <v>0</v>
      </c>
      <c r="AI407">
        <v>382.61</v>
      </c>
      <c r="AK407" s="106">
        <v>71421</v>
      </c>
    </row>
    <row r="408" spans="1:37" x14ac:dyDescent="0.25">
      <c r="A408" t="s">
        <v>605</v>
      </c>
      <c r="B408">
        <v>272</v>
      </c>
      <c r="C408">
        <v>1341.4003199958699</v>
      </c>
      <c r="D408">
        <v>2018</v>
      </c>
      <c r="E408">
        <v>7125.5753999999997</v>
      </c>
      <c r="F408">
        <v>201.12979999999999</v>
      </c>
      <c r="G408">
        <v>0</v>
      </c>
      <c r="H408">
        <v>129.04859999999999</v>
      </c>
      <c r="I408">
        <v>2350.7772</v>
      </c>
      <c r="J408">
        <v>382.49540000000002</v>
      </c>
      <c r="K408">
        <v>0</v>
      </c>
      <c r="L408">
        <v>4062.1244000000002</v>
      </c>
      <c r="N408">
        <v>0</v>
      </c>
      <c r="O408">
        <v>4906.1719999999996</v>
      </c>
      <c r="P408">
        <v>933.56780000000003</v>
      </c>
      <c r="Q408">
        <v>801.03139999999996</v>
      </c>
      <c r="R408">
        <v>454.57659999999998</v>
      </c>
      <c r="S408">
        <v>30.227599999999999</v>
      </c>
      <c r="T408">
        <v>0</v>
      </c>
      <c r="U408">
        <v>2021</v>
      </c>
      <c r="V408">
        <v>0.336566798527281</v>
      </c>
      <c r="W408">
        <v>0</v>
      </c>
      <c r="X408">
        <v>0</v>
      </c>
      <c r="Y408">
        <v>0</v>
      </c>
      <c r="Z408">
        <v>0</v>
      </c>
      <c r="AA408">
        <v>19.939441080000002</v>
      </c>
      <c r="AB408">
        <v>2.95675751427502</v>
      </c>
      <c r="AC408">
        <v>0</v>
      </c>
      <c r="AD408">
        <v>0</v>
      </c>
      <c r="AE408">
        <v>0</v>
      </c>
      <c r="AF408">
        <v>0</v>
      </c>
      <c r="AG408">
        <v>0</v>
      </c>
      <c r="AH408">
        <v>0</v>
      </c>
      <c r="AI408">
        <v>321.33</v>
      </c>
      <c r="AK408" s="106">
        <v>71422</v>
      </c>
    </row>
    <row r="409" spans="1:37" x14ac:dyDescent="0.25">
      <c r="A409" t="s">
        <v>606</v>
      </c>
      <c r="B409">
        <v>431</v>
      </c>
      <c r="C409">
        <v>1646.0859369946199</v>
      </c>
      <c r="D409">
        <v>2018</v>
      </c>
      <c r="E409">
        <v>7948.6962000000003</v>
      </c>
      <c r="F409">
        <v>139.512</v>
      </c>
      <c r="G409">
        <v>0</v>
      </c>
      <c r="H409">
        <v>249.959</v>
      </c>
      <c r="I409">
        <v>3098.3290000000002</v>
      </c>
      <c r="J409">
        <v>1924.1030000000001</v>
      </c>
      <c r="K409">
        <v>0</v>
      </c>
      <c r="L409">
        <v>2536.7932000000001</v>
      </c>
      <c r="N409">
        <v>0</v>
      </c>
      <c r="O409">
        <v>4627.1480000000001</v>
      </c>
      <c r="P409">
        <v>0</v>
      </c>
      <c r="Q409">
        <v>1625.3148000000001</v>
      </c>
      <c r="R409">
        <v>1196.3154</v>
      </c>
      <c r="S409">
        <v>499.91800000000001</v>
      </c>
      <c r="T409">
        <v>0</v>
      </c>
      <c r="U409">
        <v>2021</v>
      </c>
      <c r="V409">
        <v>1.09943596688468</v>
      </c>
      <c r="W409">
        <v>0</v>
      </c>
      <c r="X409">
        <v>0</v>
      </c>
      <c r="Y409">
        <v>0</v>
      </c>
      <c r="Z409">
        <v>0</v>
      </c>
      <c r="AA409">
        <v>238.149</v>
      </c>
      <c r="AB409">
        <v>8.3684346913518706</v>
      </c>
      <c r="AC409">
        <v>0</v>
      </c>
      <c r="AD409">
        <v>0</v>
      </c>
      <c r="AE409">
        <v>0</v>
      </c>
      <c r="AF409">
        <v>0</v>
      </c>
      <c r="AG409">
        <v>0</v>
      </c>
      <c r="AH409">
        <v>0</v>
      </c>
      <c r="AI409">
        <v>867.09</v>
      </c>
      <c r="AK409" s="106">
        <v>71423</v>
      </c>
    </row>
    <row r="410" spans="1:37" x14ac:dyDescent="0.25">
      <c r="A410" t="s">
        <v>607</v>
      </c>
      <c r="B410">
        <v>216</v>
      </c>
      <c r="C410">
        <v>2044.5474209935001</v>
      </c>
      <c r="D410">
        <v>2018</v>
      </c>
      <c r="E410">
        <v>5257.2772000000004</v>
      </c>
      <c r="F410">
        <v>0</v>
      </c>
      <c r="G410">
        <v>0</v>
      </c>
      <c r="H410">
        <v>95.333200000000005</v>
      </c>
      <c r="I410">
        <v>1627.64</v>
      </c>
      <c r="J410">
        <v>1696.2334000000001</v>
      </c>
      <c r="K410">
        <v>0</v>
      </c>
      <c r="L410">
        <v>1838.0706</v>
      </c>
      <c r="N410">
        <v>0</v>
      </c>
      <c r="O410">
        <v>3808.6776</v>
      </c>
      <c r="P410">
        <v>0</v>
      </c>
      <c r="Q410">
        <v>835.90940000000001</v>
      </c>
      <c r="R410">
        <v>553.39760000000001</v>
      </c>
      <c r="S410">
        <v>60.455199999999998</v>
      </c>
      <c r="T410">
        <v>0</v>
      </c>
      <c r="U410">
        <v>2021</v>
      </c>
      <c r="V410">
        <v>0.38707832950460003</v>
      </c>
      <c r="W410">
        <v>0</v>
      </c>
      <c r="X410">
        <v>0</v>
      </c>
      <c r="Y410">
        <v>0</v>
      </c>
      <c r="Z410">
        <v>0</v>
      </c>
      <c r="AA410">
        <v>7.9757764309999999</v>
      </c>
      <c r="AB410">
        <v>0.49422758376593301</v>
      </c>
      <c r="AC410">
        <v>0</v>
      </c>
      <c r="AD410">
        <v>0</v>
      </c>
      <c r="AE410">
        <v>0</v>
      </c>
      <c r="AF410">
        <v>0</v>
      </c>
      <c r="AG410">
        <v>0</v>
      </c>
      <c r="AH410">
        <v>0</v>
      </c>
      <c r="AI410">
        <v>391.72</v>
      </c>
      <c r="AK410" s="106">
        <v>71424</v>
      </c>
    </row>
    <row r="411" spans="1:37" x14ac:dyDescent="0.25">
      <c r="A411" t="s">
        <v>608</v>
      </c>
      <c r="B411">
        <v>278</v>
      </c>
      <c r="C411">
        <v>350.57426199882298</v>
      </c>
      <c r="D411">
        <v>2018</v>
      </c>
      <c r="E411">
        <v>6588.4542000000001</v>
      </c>
      <c r="F411">
        <v>0</v>
      </c>
      <c r="G411">
        <v>0</v>
      </c>
      <c r="H411">
        <v>387.14580000000001</v>
      </c>
      <c r="I411">
        <v>2219.4034000000001</v>
      </c>
      <c r="J411">
        <v>454.57659999999998</v>
      </c>
      <c r="K411">
        <v>323.20280000000002</v>
      </c>
      <c r="L411">
        <v>3204.1255999999998</v>
      </c>
      <c r="N411">
        <v>0</v>
      </c>
      <c r="O411">
        <v>4750.3836000000001</v>
      </c>
      <c r="P411">
        <v>0</v>
      </c>
      <c r="Q411">
        <v>1247.4698000000001</v>
      </c>
      <c r="R411">
        <v>540.60900000000004</v>
      </c>
      <c r="S411">
        <v>49.991799999999998</v>
      </c>
      <c r="T411">
        <v>0</v>
      </c>
      <c r="U411">
        <v>2021</v>
      </c>
      <c r="V411">
        <v>0.39061293871659603</v>
      </c>
      <c r="W411">
        <v>0</v>
      </c>
      <c r="X411">
        <v>0</v>
      </c>
      <c r="Y411">
        <v>0</v>
      </c>
      <c r="Z411">
        <v>0</v>
      </c>
      <c r="AA411">
        <v>11.96366465</v>
      </c>
      <c r="AB411">
        <v>5.21208632819756</v>
      </c>
      <c r="AC411">
        <v>0</v>
      </c>
      <c r="AD411">
        <v>0</v>
      </c>
      <c r="AE411">
        <v>0</v>
      </c>
      <c r="AF411">
        <v>0</v>
      </c>
      <c r="AG411">
        <v>0</v>
      </c>
      <c r="AH411">
        <v>0</v>
      </c>
      <c r="AI411">
        <v>382.61</v>
      </c>
      <c r="AK411" s="106">
        <v>71425</v>
      </c>
    </row>
    <row r="412" spans="1:37" x14ac:dyDescent="0.25">
      <c r="A412" t="s">
        <v>609</v>
      </c>
      <c r="B412">
        <v>530</v>
      </c>
      <c r="C412">
        <v>1428.02006499544</v>
      </c>
      <c r="D412">
        <v>2018</v>
      </c>
      <c r="E412">
        <v>31678.524799999999</v>
      </c>
      <c r="F412">
        <v>66.268199999999993</v>
      </c>
      <c r="G412">
        <v>0</v>
      </c>
      <c r="H412">
        <v>874.27520000000004</v>
      </c>
      <c r="I412">
        <v>3112.2802000000001</v>
      </c>
      <c r="J412">
        <v>1427.6728000000001</v>
      </c>
      <c r="K412">
        <v>0</v>
      </c>
      <c r="L412">
        <v>26198.028399999999</v>
      </c>
      <c r="N412">
        <v>0</v>
      </c>
      <c r="O412">
        <v>28619.724200000001</v>
      </c>
      <c r="P412">
        <v>0</v>
      </c>
      <c r="Q412">
        <v>2154.2977999999998</v>
      </c>
      <c r="R412">
        <v>841.72239999999999</v>
      </c>
      <c r="S412">
        <v>62.7804</v>
      </c>
      <c r="T412">
        <v>0</v>
      </c>
      <c r="U412">
        <v>2021</v>
      </c>
      <c r="V412">
        <v>0.611366300484254</v>
      </c>
      <c r="W412">
        <v>0</v>
      </c>
      <c r="X412">
        <v>0</v>
      </c>
      <c r="Y412">
        <v>0</v>
      </c>
      <c r="Z412">
        <v>0</v>
      </c>
      <c r="AA412">
        <v>23.927329289999999</v>
      </c>
      <c r="AB412">
        <v>3.7876588478170601</v>
      </c>
      <c r="AC412">
        <v>0</v>
      </c>
      <c r="AD412">
        <v>0</v>
      </c>
      <c r="AE412">
        <v>0</v>
      </c>
      <c r="AF412">
        <v>0</v>
      </c>
      <c r="AG412">
        <v>0</v>
      </c>
      <c r="AH412">
        <v>0</v>
      </c>
      <c r="AI412">
        <v>595.45000000000005</v>
      </c>
      <c r="AK412" s="106">
        <v>71426</v>
      </c>
    </row>
    <row r="413" spans="1:37" x14ac:dyDescent="0.25">
      <c r="A413" t="s">
        <v>610</v>
      </c>
      <c r="B413">
        <v>51</v>
      </c>
      <c r="C413">
        <v>402.97839449875198</v>
      </c>
      <c r="D413">
        <v>2018</v>
      </c>
      <c r="E413">
        <v>1325.364</v>
      </c>
      <c r="F413">
        <v>0</v>
      </c>
      <c r="G413">
        <v>0</v>
      </c>
      <c r="H413">
        <v>23.251999999999999</v>
      </c>
      <c r="I413">
        <v>519.68219999999997</v>
      </c>
      <c r="J413">
        <v>432.48719999999997</v>
      </c>
      <c r="K413">
        <v>0</v>
      </c>
      <c r="L413">
        <v>349.94260000000003</v>
      </c>
      <c r="N413">
        <v>0</v>
      </c>
      <c r="O413">
        <v>942.86860000000001</v>
      </c>
      <c r="P413">
        <v>0</v>
      </c>
      <c r="Q413">
        <v>184.85339999999999</v>
      </c>
      <c r="R413">
        <v>173.22739999999999</v>
      </c>
      <c r="S413">
        <v>24.4146</v>
      </c>
      <c r="T413">
        <v>0</v>
      </c>
      <c r="U413">
        <v>2021</v>
      </c>
      <c r="V413">
        <v>0.12115091734675</v>
      </c>
      <c r="W413">
        <v>0</v>
      </c>
      <c r="X413">
        <v>0</v>
      </c>
      <c r="Y413">
        <v>0</v>
      </c>
      <c r="Z413">
        <v>0</v>
      </c>
      <c r="AA413">
        <v>3.9878882149999999</v>
      </c>
      <c r="AB413">
        <v>0.16870375275066399</v>
      </c>
      <c r="AC413">
        <v>0</v>
      </c>
      <c r="AD413">
        <v>0</v>
      </c>
      <c r="AE413">
        <v>0</v>
      </c>
      <c r="AF413">
        <v>0</v>
      </c>
      <c r="AG413">
        <v>0</v>
      </c>
      <c r="AH413">
        <v>0</v>
      </c>
      <c r="AI413">
        <v>122.57</v>
      </c>
      <c r="AK413" s="106">
        <v>71427</v>
      </c>
    </row>
    <row r="414" spans="1:37" x14ac:dyDescent="0.25">
      <c r="A414" t="s">
        <v>611</v>
      </c>
      <c r="B414">
        <v>763</v>
      </c>
      <c r="C414">
        <v>796.763836997412</v>
      </c>
      <c r="D414">
        <v>2018</v>
      </c>
      <c r="E414">
        <v>15735.790999999999</v>
      </c>
      <c r="F414">
        <v>1285.8356000000001</v>
      </c>
      <c r="G414">
        <v>0</v>
      </c>
      <c r="H414">
        <v>640.59259999999995</v>
      </c>
      <c r="I414">
        <v>4759.6844000000001</v>
      </c>
      <c r="J414">
        <v>713.83640000000003</v>
      </c>
      <c r="K414">
        <v>0</v>
      </c>
      <c r="L414">
        <v>8335.8420000000006</v>
      </c>
      <c r="N414">
        <v>0</v>
      </c>
      <c r="O414">
        <v>11466.7238</v>
      </c>
      <c r="P414">
        <v>0</v>
      </c>
      <c r="Q414">
        <v>2825.1179999999999</v>
      </c>
      <c r="R414">
        <v>1397.4452000000001</v>
      </c>
      <c r="S414">
        <v>46.503999999999998</v>
      </c>
      <c r="T414">
        <v>0</v>
      </c>
      <c r="U414">
        <v>2021</v>
      </c>
      <c r="V414">
        <v>1.0402045977808601</v>
      </c>
      <c r="W414">
        <v>0</v>
      </c>
      <c r="X414">
        <v>0</v>
      </c>
      <c r="Y414">
        <v>0</v>
      </c>
      <c r="Z414">
        <v>0</v>
      </c>
      <c r="AA414">
        <v>35.890993940000001</v>
      </c>
      <c r="AB414">
        <v>32.4259475198714</v>
      </c>
      <c r="AC414">
        <v>0</v>
      </c>
      <c r="AD414">
        <v>0</v>
      </c>
      <c r="AE414">
        <v>0</v>
      </c>
      <c r="AF414">
        <v>0</v>
      </c>
      <c r="AG414">
        <v>0</v>
      </c>
      <c r="AH414">
        <v>0</v>
      </c>
      <c r="AI414">
        <v>991.32</v>
      </c>
      <c r="AK414" s="106">
        <v>71428</v>
      </c>
    </row>
    <row r="415" spans="1:37" x14ac:dyDescent="0.25">
      <c r="A415" t="s">
        <v>612</v>
      </c>
      <c r="B415">
        <v>389</v>
      </c>
      <c r="C415">
        <v>228.43396549923301</v>
      </c>
      <c r="D415">
        <v>2018</v>
      </c>
      <c r="E415">
        <v>5296.8055999999997</v>
      </c>
      <c r="F415">
        <v>120.9104</v>
      </c>
      <c r="G415">
        <v>0</v>
      </c>
      <c r="H415">
        <v>189.50380000000001</v>
      </c>
      <c r="I415">
        <v>3713.3444</v>
      </c>
      <c r="J415">
        <v>93.007999999999996</v>
      </c>
      <c r="K415">
        <v>0</v>
      </c>
      <c r="L415">
        <v>1180.039</v>
      </c>
      <c r="N415">
        <v>0</v>
      </c>
      <c r="O415">
        <v>1705.5342000000001</v>
      </c>
      <c r="P415">
        <v>1829.9323999999999</v>
      </c>
      <c r="Q415">
        <v>1196.3154</v>
      </c>
      <c r="R415">
        <v>565.02359999999999</v>
      </c>
      <c r="S415">
        <v>0</v>
      </c>
      <c r="T415">
        <v>0</v>
      </c>
      <c r="U415">
        <v>2021</v>
      </c>
      <c r="V415">
        <v>0.42758617615752698</v>
      </c>
      <c r="W415">
        <v>0</v>
      </c>
      <c r="X415">
        <v>0</v>
      </c>
      <c r="Y415">
        <v>0</v>
      </c>
      <c r="Z415">
        <v>0</v>
      </c>
      <c r="AA415">
        <v>27.915217510000002</v>
      </c>
      <c r="AB415">
        <v>8.3473877390608298</v>
      </c>
      <c r="AC415">
        <v>0</v>
      </c>
      <c r="AD415">
        <v>0</v>
      </c>
      <c r="AE415">
        <v>0</v>
      </c>
      <c r="AF415">
        <v>0</v>
      </c>
      <c r="AG415">
        <v>0</v>
      </c>
      <c r="AH415">
        <v>0</v>
      </c>
      <c r="AI415">
        <v>404.15</v>
      </c>
      <c r="AK415" s="106">
        <v>71430</v>
      </c>
    </row>
    <row r="416" spans="1:37" x14ac:dyDescent="0.25">
      <c r="A416" t="s">
        <v>613</v>
      </c>
      <c r="B416">
        <v>379</v>
      </c>
      <c r="C416">
        <v>1119.7674849964301</v>
      </c>
      <c r="D416">
        <v>2018</v>
      </c>
      <c r="E416">
        <v>5709.5285999999996</v>
      </c>
      <c r="F416">
        <v>139.512</v>
      </c>
      <c r="G416">
        <v>0</v>
      </c>
      <c r="H416">
        <v>282.51179999999999</v>
      </c>
      <c r="I416">
        <v>2722.8092000000001</v>
      </c>
      <c r="J416">
        <v>585.95039999999995</v>
      </c>
      <c r="K416">
        <v>432.48719999999997</v>
      </c>
      <c r="L416">
        <v>1546.258</v>
      </c>
      <c r="N416">
        <v>0</v>
      </c>
      <c r="O416">
        <v>3308.7595999999999</v>
      </c>
      <c r="P416">
        <v>0</v>
      </c>
      <c r="Q416">
        <v>1628.8026</v>
      </c>
      <c r="R416">
        <v>735.92579999999998</v>
      </c>
      <c r="S416">
        <v>36.040599999999998</v>
      </c>
      <c r="T416">
        <v>0</v>
      </c>
      <c r="U416">
        <v>2021</v>
      </c>
      <c r="V416">
        <v>0.65354068760632</v>
      </c>
      <c r="W416">
        <v>0</v>
      </c>
      <c r="X416">
        <v>0</v>
      </c>
      <c r="Y416">
        <v>0</v>
      </c>
      <c r="Z416">
        <v>0</v>
      </c>
      <c r="AA416">
        <v>127.3415529</v>
      </c>
      <c r="AB416">
        <v>0.90802666732682802</v>
      </c>
      <c r="AC416">
        <v>0</v>
      </c>
      <c r="AD416">
        <v>0</v>
      </c>
      <c r="AE416">
        <v>0</v>
      </c>
      <c r="AF416">
        <v>0</v>
      </c>
      <c r="AG416">
        <v>17.87256</v>
      </c>
      <c r="AH416">
        <v>0</v>
      </c>
      <c r="AI416">
        <v>520.91999999999996</v>
      </c>
      <c r="AK416" s="106">
        <v>71431</v>
      </c>
    </row>
    <row r="417" spans="1:37" x14ac:dyDescent="0.25">
      <c r="A417" t="s">
        <v>614</v>
      </c>
      <c r="B417">
        <v>489</v>
      </c>
      <c r="C417">
        <v>2109.1869184932598</v>
      </c>
      <c r="D417">
        <v>2018</v>
      </c>
      <c r="E417">
        <v>15860.189200000001</v>
      </c>
      <c r="F417">
        <v>0</v>
      </c>
      <c r="G417">
        <v>0</v>
      </c>
      <c r="H417">
        <v>615.0154</v>
      </c>
      <c r="I417">
        <v>4438.8068000000003</v>
      </c>
      <c r="J417">
        <v>1985.7208000000001</v>
      </c>
      <c r="K417">
        <v>31.3902</v>
      </c>
      <c r="L417">
        <v>8789.2559999999994</v>
      </c>
      <c r="N417">
        <v>0</v>
      </c>
      <c r="O417">
        <v>12057.3246</v>
      </c>
      <c r="P417">
        <v>0</v>
      </c>
      <c r="Q417">
        <v>2226.3789999999999</v>
      </c>
      <c r="R417">
        <v>1576.4856</v>
      </c>
      <c r="S417">
        <v>0</v>
      </c>
      <c r="T417">
        <v>0</v>
      </c>
      <c r="U417">
        <v>2021</v>
      </c>
      <c r="V417">
        <v>1.118855258065</v>
      </c>
      <c r="W417">
        <v>0</v>
      </c>
      <c r="X417">
        <v>0</v>
      </c>
      <c r="Y417">
        <v>0</v>
      </c>
      <c r="Z417">
        <v>0</v>
      </c>
      <c r="AA417">
        <v>27.915217510000002</v>
      </c>
      <c r="AB417">
        <v>7.71163940799961</v>
      </c>
      <c r="AC417">
        <v>0</v>
      </c>
      <c r="AD417">
        <v>0</v>
      </c>
      <c r="AE417">
        <v>0</v>
      </c>
      <c r="AF417">
        <v>0</v>
      </c>
      <c r="AG417">
        <v>0</v>
      </c>
      <c r="AH417">
        <v>0</v>
      </c>
      <c r="AI417">
        <v>1118.03</v>
      </c>
      <c r="AK417" s="106">
        <v>71433</v>
      </c>
    </row>
    <row r="418" spans="1:37" x14ac:dyDescent="0.25">
      <c r="A418" t="s">
        <v>615</v>
      </c>
      <c r="B418">
        <v>343</v>
      </c>
      <c r="C418">
        <v>2260.0648419928002</v>
      </c>
      <c r="D418">
        <v>2018</v>
      </c>
      <c r="E418">
        <v>11284.195599999999</v>
      </c>
      <c r="F418">
        <v>15.113799999999999</v>
      </c>
      <c r="G418">
        <v>0</v>
      </c>
      <c r="H418">
        <v>203.45500000000001</v>
      </c>
      <c r="I418">
        <v>2467.0372000000002</v>
      </c>
      <c r="J418">
        <v>1064.9416000000001</v>
      </c>
      <c r="K418">
        <v>0</v>
      </c>
      <c r="L418">
        <v>7533.6480000000001</v>
      </c>
      <c r="N418">
        <v>0</v>
      </c>
      <c r="O418">
        <v>9321.7268000000004</v>
      </c>
      <c r="P418">
        <v>0</v>
      </c>
      <c r="Q418">
        <v>1084.7058</v>
      </c>
      <c r="R418">
        <v>877.76300000000003</v>
      </c>
      <c r="S418">
        <v>0</v>
      </c>
      <c r="T418">
        <v>0</v>
      </c>
      <c r="U418">
        <v>2021</v>
      </c>
      <c r="V418">
        <v>0.65200754800904703</v>
      </c>
      <c r="W418">
        <v>0</v>
      </c>
      <c r="X418">
        <v>0</v>
      </c>
      <c r="Y418">
        <v>0</v>
      </c>
      <c r="Z418">
        <v>0</v>
      </c>
      <c r="AA418">
        <v>11.96366465</v>
      </c>
      <c r="AB418">
        <v>15.0241911029355</v>
      </c>
      <c r="AC418">
        <v>0</v>
      </c>
      <c r="AD418">
        <v>0</v>
      </c>
      <c r="AE418">
        <v>0</v>
      </c>
      <c r="AF418">
        <v>0</v>
      </c>
      <c r="AG418">
        <v>0</v>
      </c>
      <c r="AH418">
        <v>0</v>
      </c>
      <c r="AI418">
        <v>621.13</v>
      </c>
      <c r="AK418" s="106">
        <v>71434</v>
      </c>
    </row>
    <row r="419" spans="1:37" x14ac:dyDescent="0.25">
      <c r="A419" t="s">
        <v>616</v>
      </c>
      <c r="B419">
        <v>242</v>
      </c>
      <c r="C419">
        <v>541.91499199827399</v>
      </c>
      <c r="D419">
        <v>2018</v>
      </c>
      <c r="E419">
        <v>5753.7074000000002</v>
      </c>
      <c r="F419">
        <v>165.08920000000001</v>
      </c>
      <c r="G419">
        <v>0</v>
      </c>
      <c r="H419">
        <v>276.69880000000001</v>
      </c>
      <c r="I419">
        <v>1562.5344</v>
      </c>
      <c r="J419">
        <v>611.52760000000001</v>
      </c>
      <c r="K419">
        <v>439.46280000000002</v>
      </c>
      <c r="L419">
        <v>2698.3946000000001</v>
      </c>
      <c r="N419">
        <v>0</v>
      </c>
      <c r="O419">
        <v>3901.6855999999998</v>
      </c>
      <c r="P419">
        <v>509.21879999999999</v>
      </c>
      <c r="Q419">
        <v>930.08</v>
      </c>
      <c r="R419">
        <v>366.21899999999999</v>
      </c>
      <c r="S419">
        <v>46.503999999999998</v>
      </c>
      <c r="T419">
        <v>0</v>
      </c>
      <c r="U419">
        <v>2021</v>
      </c>
      <c r="V419">
        <v>0.25778656921650001</v>
      </c>
      <c r="W419">
        <v>0</v>
      </c>
      <c r="X419">
        <v>0</v>
      </c>
      <c r="Y419">
        <v>0</v>
      </c>
      <c r="Z419">
        <v>0</v>
      </c>
      <c r="AA419">
        <v>199.26788819999999</v>
      </c>
      <c r="AB419">
        <v>2.5443014559086201</v>
      </c>
      <c r="AC419">
        <v>0</v>
      </c>
      <c r="AD419">
        <v>0</v>
      </c>
      <c r="AE419">
        <v>0</v>
      </c>
      <c r="AF419">
        <v>0</v>
      </c>
      <c r="AG419">
        <v>0</v>
      </c>
      <c r="AH419">
        <v>0</v>
      </c>
      <c r="AI419">
        <v>259.22000000000003</v>
      </c>
      <c r="AK419" s="106">
        <v>71435</v>
      </c>
    </row>
    <row r="420" spans="1:37" x14ac:dyDescent="0.25">
      <c r="A420" t="s">
        <v>617</v>
      </c>
      <c r="B420">
        <v>997</v>
      </c>
      <c r="C420">
        <v>1136.80365199635</v>
      </c>
      <c r="D420">
        <v>2018</v>
      </c>
      <c r="E420">
        <v>22790.447800000002</v>
      </c>
      <c r="F420">
        <v>93.007999999999996</v>
      </c>
      <c r="G420">
        <v>0</v>
      </c>
      <c r="H420">
        <v>621.99099999999999</v>
      </c>
      <c r="I420">
        <v>6482.6575999999995</v>
      </c>
      <c r="J420">
        <v>637.10479999999995</v>
      </c>
      <c r="K420">
        <v>4870.1314000000002</v>
      </c>
      <c r="L420">
        <v>10085.555</v>
      </c>
      <c r="N420">
        <v>0</v>
      </c>
      <c r="O420">
        <v>11500.439200000001</v>
      </c>
      <c r="P420">
        <v>1847.3714</v>
      </c>
      <c r="Q420">
        <v>8184.7039999999997</v>
      </c>
      <c r="R420">
        <v>1221.8925999999999</v>
      </c>
      <c r="S420">
        <v>37.203200000000002</v>
      </c>
      <c r="T420">
        <v>0</v>
      </c>
      <c r="U420">
        <v>2021</v>
      </c>
      <c r="V420">
        <v>0.89521745805290998</v>
      </c>
      <c r="W420">
        <v>0</v>
      </c>
      <c r="X420">
        <v>0</v>
      </c>
      <c r="Y420">
        <v>0</v>
      </c>
      <c r="Z420">
        <v>0</v>
      </c>
      <c r="AA420">
        <v>35.890993940000001</v>
      </c>
      <c r="AB420">
        <v>13.188816399451399</v>
      </c>
      <c r="AC420">
        <v>0</v>
      </c>
      <c r="AD420">
        <v>0</v>
      </c>
      <c r="AE420">
        <v>0</v>
      </c>
      <c r="AF420">
        <v>0</v>
      </c>
      <c r="AG420">
        <v>0</v>
      </c>
      <c r="AH420">
        <v>0</v>
      </c>
      <c r="AI420">
        <v>860.47</v>
      </c>
      <c r="AK420" s="106">
        <v>71436</v>
      </c>
    </row>
    <row r="421" spans="1:37" x14ac:dyDescent="0.25">
      <c r="A421" t="s">
        <v>618</v>
      </c>
      <c r="B421">
        <v>322</v>
      </c>
      <c r="C421">
        <v>1293.1537324958699</v>
      </c>
      <c r="D421">
        <v>2018</v>
      </c>
      <c r="E421">
        <v>12057.3246</v>
      </c>
      <c r="F421">
        <v>354.59300000000002</v>
      </c>
      <c r="G421">
        <v>0</v>
      </c>
      <c r="H421">
        <v>170.90219999999999</v>
      </c>
      <c r="I421">
        <v>2885.5731999999998</v>
      </c>
      <c r="J421">
        <v>1241.6568</v>
      </c>
      <c r="K421">
        <v>0</v>
      </c>
      <c r="L421">
        <v>7404.5994000000001</v>
      </c>
      <c r="N421">
        <v>0</v>
      </c>
      <c r="O421">
        <v>9787.9294000000009</v>
      </c>
      <c r="P421">
        <v>0</v>
      </c>
      <c r="Q421">
        <v>1146.3235999999999</v>
      </c>
      <c r="R421">
        <v>1048.6651999999999</v>
      </c>
      <c r="S421">
        <v>74.406400000000005</v>
      </c>
      <c r="T421">
        <v>0</v>
      </c>
      <c r="U421">
        <v>2021</v>
      </c>
      <c r="V421">
        <v>0.75524920547359398</v>
      </c>
      <c r="W421">
        <v>0</v>
      </c>
      <c r="X421">
        <v>0</v>
      </c>
      <c r="Y421">
        <v>0</v>
      </c>
      <c r="Z421">
        <v>0</v>
      </c>
      <c r="AA421">
        <v>27.915217510000002</v>
      </c>
      <c r="AB421">
        <v>3.5365684179231298</v>
      </c>
      <c r="AC421">
        <v>0</v>
      </c>
      <c r="AD421">
        <v>0</v>
      </c>
      <c r="AE421">
        <v>0</v>
      </c>
      <c r="AF421">
        <v>0</v>
      </c>
      <c r="AG421">
        <v>0</v>
      </c>
      <c r="AH421">
        <v>0</v>
      </c>
      <c r="AI421">
        <v>742.04</v>
      </c>
      <c r="AK421" s="106">
        <v>71437</v>
      </c>
    </row>
    <row r="422" spans="1:37" x14ac:dyDescent="0.25">
      <c r="A422" t="s">
        <v>619</v>
      </c>
      <c r="B422">
        <v>525</v>
      </c>
      <c r="C422">
        <v>2132.3855174933301</v>
      </c>
      <c r="D422">
        <v>2018</v>
      </c>
      <c r="E422">
        <v>13109.4776</v>
      </c>
      <c r="F422">
        <v>148.81280000000001</v>
      </c>
      <c r="G422">
        <v>0</v>
      </c>
      <c r="H422">
        <v>705.69820000000004</v>
      </c>
      <c r="I422">
        <v>3947.027</v>
      </c>
      <c r="J422">
        <v>1511.38</v>
      </c>
      <c r="K422">
        <v>3940.0513999999998</v>
      </c>
      <c r="L422">
        <v>2856.5082000000002</v>
      </c>
      <c r="N422">
        <v>0</v>
      </c>
      <c r="O422">
        <v>6074.585</v>
      </c>
      <c r="P422">
        <v>0</v>
      </c>
      <c r="Q422">
        <v>5630.4718000000003</v>
      </c>
      <c r="R422">
        <v>1345.1282000000001</v>
      </c>
      <c r="S422">
        <v>59.2926</v>
      </c>
      <c r="T422">
        <v>0</v>
      </c>
      <c r="U422">
        <v>2021</v>
      </c>
      <c r="V422">
        <v>0.98588211869665598</v>
      </c>
      <c r="W422">
        <v>0</v>
      </c>
      <c r="X422">
        <v>0</v>
      </c>
      <c r="Y422">
        <v>0</v>
      </c>
      <c r="Z422">
        <v>0</v>
      </c>
      <c r="AA422">
        <v>18.943999999999999</v>
      </c>
      <c r="AB422">
        <v>10.5182417279661</v>
      </c>
      <c r="AC422">
        <v>0</v>
      </c>
      <c r="AD422">
        <v>0</v>
      </c>
      <c r="AE422">
        <v>0</v>
      </c>
      <c r="AF422">
        <v>0</v>
      </c>
      <c r="AG422">
        <v>0</v>
      </c>
      <c r="AH422">
        <v>0</v>
      </c>
      <c r="AI422">
        <v>954.88</v>
      </c>
      <c r="AK422" s="106">
        <v>71438</v>
      </c>
    </row>
    <row r="423" spans="1:37" x14ac:dyDescent="0.25">
      <c r="A423" t="s">
        <v>620</v>
      </c>
      <c r="B423">
        <v>760</v>
      </c>
      <c r="C423">
        <v>1352.6734034957001</v>
      </c>
      <c r="D423">
        <v>2018</v>
      </c>
      <c r="E423">
        <v>35503.478799999997</v>
      </c>
      <c r="F423">
        <v>234.84520000000001</v>
      </c>
      <c r="G423">
        <v>0</v>
      </c>
      <c r="H423">
        <v>288.32479999999998</v>
      </c>
      <c r="I423">
        <v>4707.3674000000001</v>
      </c>
      <c r="J423">
        <v>1435.8109999999999</v>
      </c>
      <c r="K423">
        <v>0</v>
      </c>
      <c r="L423">
        <v>28837.130399999998</v>
      </c>
      <c r="N423">
        <v>0</v>
      </c>
      <c r="O423">
        <v>31419.264999999999</v>
      </c>
      <c r="P423">
        <v>0</v>
      </c>
      <c r="Q423">
        <v>2613.5248000000001</v>
      </c>
      <c r="R423">
        <v>1396.2826</v>
      </c>
      <c r="S423">
        <v>74.406400000000005</v>
      </c>
      <c r="T423">
        <v>0</v>
      </c>
      <c r="U423">
        <v>2021</v>
      </c>
      <c r="V423">
        <v>1.0440915863590501</v>
      </c>
      <c r="W423">
        <v>0</v>
      </c>
      <c r="X423">
        <v>0</v>
      </c>
      <c r="Y423">
        <v>0</v>
      </c>
      <c r="Z423">
        <v>0</v>
      </c>
      <c r="AA423">
        <v>50.014000000000003</v>
      </c>
      <c r="AB423">
        <v>14.848004262646</v>
      </c>
      <c r="AC423">
        <v>0</v>
      </c>
      <c r="AD423">
        <v>0</v>
      </c>
      <c r="AE423">
        <v>0</v>
      </c>
      <c r="AF423">
        <v>0</v>
      </c>
      <c r="AG423">
        <v>0</v>
      </c>
      <c r="AH423">
        <v>0</v>
      </c>
      <c r="AI423">
        <v>989.66</v>
      </c>
      <c r="AK423" s="106">
        <v>71439</v>
      </c>
    </row>
    <row r="424" spans="1:37" x14ac:dyDescent="0.25">
      <c r="A424" t="s">
        <v>621</v>
      </c>
      <c r="B424">
        <v>373</v>
      </c>
      <c r="C424">
        <v>3503.8328109889198</v>
      </c>
      <c r="D424">
        <v>2018</v>
      </c>
      <c r="E424">
        <v>10802.879199999999</v>
      </c>
      <c r="F424">
        <v>239.4956</v>
      </c>
      <c r="G424">
        <v>0</v>
      </c>
      <c r="H424">
        <v>939.38080000000002</v>
      </c>
      <c r="I424">
        <v>3568.0194000000001</v>
      </c>
      <c r="J424">
        <v>1596.2498000000001</v>
      </c>
      <c r="K424">
        <v>0</v>
      </c>
      <c r="L424">
        <v>4459.7335999999996</v>
      </c>
      <c r="N424">
        <v>0</v>
      </c>
      <c r="O424">
        <v>7452.2659999999996</v>
      </c>
      <c r="P424">
        <v>0</v>
      </c>
      <c r="Q424">
        <v>2126.3953999999999</v>
      </c>
      <c r="R424">
        <v>1197.4780000000001</v>
      </c>
      <c r="S424">
        <v>26.739799999999999</v>
      </c>
      <c r="T424">
        <v>0</v>
      </c>
      <c r="U424">
        <v>2021</v>
      </c>
      <c r="V424">
        <v>0.83961513399980003</v>
      </c>
      <c r="W424">
        <v>0</v>
      </c>
      <c r="X424">
        <v>0</v>
      </c>
      <c r="Y424">
        <v>0</v>
      </c>
      <c r="Z424">
        <v>0</v>
      </c>
      <c r="AA424">
        <v>7.9757764309999999</v>
      </c>
      <c r="AB424">
        <v>4.5585118434779401</v>
      </c>
      <c r="AC424">
        <v>0</v>
      </c>
      <c r="AD424">
        <v>0</v>
      </c>
      <c r="AE424">
        <v>0</v>
      </c>
      <c r="AF424">
        <v>0</v>
      </c>
      <c r="AG424">
        <v>0</v>
      </c>
      <c r="AH424">
        <v>0</v>
      </c>
      <c r="AI424">
        <v>847.22</v>
      </c>
      <c r="AK424" s="106">
        <v>71440</v>
      </c>
    </row>
    <row r="425" spans="1:37" x14ac:dyDescent="0.25">
      <c r="A425" t="s">
        <v>622</v>
      </c>
      <c r="B425">
        <v>281</v>
      </c>
      <c r="C425">
        <v>864.27426199717002</v>
      </c>
      <c r="D425">
        <v>2018</v>
      </c>
      <c r="E425">
        <v>5449.1062000000002</v>
      </c>
      <c r="F425">
        <v>0</v>
      </c>
      <c r="G425">
        <v>0</v>
      </c>
      <c r="H425">
        <v>131.37379999999999</v>
      </c>
      <c r="I425">
        <v>1939.2167999999999</v>
      </c>
      <c r="J425">
        <v>1021.9254</v>
      </c>
      <c r="K425">
        <v>0</v>
      </c>
      <c r="L425">
        <v>2356.5902000000001</v>
      </c>
      <c r="N425">
        <v>0</v>
      </c>
      <c r="O425">
        <v>3905.1734000000001</v>
      </c>
      <c r="P425">
        <v>0</v>
      </c>
      <c r="Q425">
        <v>877.76300000000003</v>
      </c>
      <c r="R425">
        <v>617.34059999999999</v>
      </c>
      <c r="S425">
        <v>47.666600000000003</v>
      </c>
      <c r="T425">
        <v>0</v>
      </c>
      <c r="U425">
        <v>2021</v>
      </c>
      <c r="V425">
        <v>0.79876276300284899</v>
      </c>
      <c r="W425">
        <v>0</v>
      </c>
      <c r="X425">
        <v>0</v>
      </c>
      <c r="Y425">
        <v>0</v>
      </c>
      <c r="Z425">
        <v>0</v>
      </c>
      <c r="AA425">
        <v>15.95155286</v>
      </c>
      <c r="AB425">
        <v>9.3347446637641998</v>
      </c>
      <c r="AC425">
        <v>0</v>
      </c>
      <c r="AD425">
        <v>0</v>
      </c>
      <c r="AE425">
        <v>0</v>
      </c>
      <c r="AF425">
        <v>0</v>
      </c>
      <c r="AG425">
        <v>55.960425000000001</v>
      </c>
      <c r="AH425">
        <v>0</v>
      </c>
      <c r="AI425">
        <v>436.44</v>
      </c>
      <c r="AK425" s="106">
        <v>71441</v>
      </c>
    </row>
    <row r="426" spans="1:37" x14ac:dyDescent="0.25">
      <c r="A426" t="s">
        <v>623</v>
      </c>
      <c r="B426">
        <v>1600</v>
      </c>
      <c r="C426">
        <v>1222.2368824960799</v>
      </c>
      <c r="D426">
        <v>2018</v>
      </c>
      <c r="E426">
        <v>31271.614799999999</v>
      </c>
      <c r="F426">
        <v>855.67359999999996</v>
      </c>
      <c r="G426">
        <v>0</v>
      </c>
      <c r="H426">
        <v>3585.4584</v>
      </c>
      <c r="I426">
        <v>12620.022999999999</v>
      </c>
      <c r="J426">
        <v>1542.7701999999999</v>
      </c>
      <c r="K426">
        <v>461.55220000000003</v>
      </c>
      <c r="L426">
        <v>12206.1374</v>
      </c>
      <c r="N426">
        <v>0</v>
      </c>
      <c r="O426">
        <v>16789.106599999999</v>
      </c>
      <c r="P426">
        <v>5686.2766000000001</v>
      </c>
      <c r="Q426">
        <v>6922.1203999999998</v>
      </c>
      <c r="R426">
        <v>1777.6153999999999</v>
      </c>
      <c r="S426">
        <v>96.495800000000003</v>
      </c>
      <c r="T426">
        <v>0</v>
      </c>
      <c r="U426">
        <v>2021</v>
      </c>
      <c r="V426">
        <v>2.4590210589858699</v>
      </c>
      <c r="W426">
        <v>0</v>
      </c>
      <c r="X426">
        <v>0</v>
      </c>
      <c r="Y426">
        <v>0</v>
      </c>
      <c r="Z426">
        <v>0</v>
      </c>
      <c r="AA426">
        <v>209.65299999999999</v>
      </c>
      <c r="AB426">
        <v>22.634052188733801</v>
      </c>
      <c r="AC426">
        <v>0</v>
      </c>
      <c r="AD426">
        <v>0</v>
      </c>
      <c r="AE426">
        <v>0</v>
      </c>
      <c r="AF426">
        <v>0</v>
      </c>
      <c r="AG426">
        <v>1163.547</v>
      </c>
      <c r="AH426">
        <v>0</v>
      </c>
      <c r="AI426">
        <v>1259.6400000000001</v>
      </c>
      <c r="AK426" s="106">
        <v>71442</v>
      </c>
    </row>
    <row r="427" spans="1:37" x14ac:dyDescent="0.25">
      <c r="A427" t="s">
        <v>624</v>
      </c>
      <c r="B427">
        <v>1644</v>
      </c>
      <c r="C427">
        <v>2577.9901769918702</v>
      </c>
      <c r="D427">
        <v>2018</v>
      </c>
      <c r="E427">
        <v>32304.0036</v>
      </c>
      <c r="F427">
        <v>824.28340000000003</v>
      </c>
      <c r="G427">
        <v>0</v>
      </c>
      <c r="H427">
        <v>1470.6890000000001</v>
      </c>
      <c r="I427">
        <v>12549.1044</v>
      </c>
      <c r="J427">
        <v>2150.81</v>
      </c>
      <c r="K427">
        <v>0</v>
      </c>
      <c r="L427">
        <v>15309.1168</v>
      </c>
      <c r="N427">
        <v>0</v>
      </c>
      <c r="O427">
        <v>18460.9254</v>
      </c>
      <c r="P427">
        <v>4871.2939999999999</v>
      </c>
      <c r="Q427">
        <v>6028.0810000000001</v>
      </c>
      <c r="R427">
        <v>2446.1104</v>
      </c>
      <c r="S427">
        <v>497.59280000000001</v>
      </c>
      <c r="T427">
        <v>0</v>
      </c>
      <c r="U427">
        <v>2021</v>
      </c>
      <c r="V427">
        <v>2.1997349172046201</v>
      </c>
      <c r="W427">
        <v>0</v>
      </c>
      <c r="X427">
        <v>0</v>
      </c>
      <c r="Y427">
        <v>0</v>
      </c>
      <c r="Z427">
        <v>0</v>
      </c>
      <c r="AA427">
        <v>146.702</v>
      </c>
      <c r="AB427">
        <v>34.794039962929297</v>
      </c>
      <c r="AC427">
        <v>0</v>
      </c>
      <c r="AD427">
        <v>0</v>
      </c>
      <c r="AE427">
        <v>0</v>
      </c>
      <c r="AF427">
        <v>0</v>
      </c>
      <c r="AG427">
        <v>282.57569999999998</v>
      </c>
      <c r="AH427">
        <v>0</v>
      </c>
      <c r="AI427">
        <v>1740.81</v>
      </c>
      <c r="AK427" s="106">
        <v>71443</v>
      </c>
    </row>
    <row r="428" spans="1:37" x14ac:dyDescent="0.25">
      <c r="A428" t="s">
        <v>625</v>
      </c>
      <c r="B428">
        <v>1207</v>
      </c>
      <c r="C428">
        <v>836.88446199734005</v>
      </c>
      <c r="D428">
        <v>2018</v>
      </c>
      <c r="E428">
        <v>72688.0772</v>
      </c>
      <c r="F428">
        <v>778.94200000000001</v>
      </c>
      <c r="G428">
        <v>0</v>
      </c>
      <c r="H428">
        <v>1649.7293999999999</v>
      </c>
      <c r="I428">
        <v>8818.3209999999999</v>
      </c>
      <c r="J428">
        <v>824.28340000000003</v>
      </c>
      <c r="K428">
        <v>895.202</v>
      </c>
      <c r="L428">
        <v>59721.599399999999</v>
      </c>
      <c r="N428">
        <v>0</v>
      </c>
      <c r="O428">
        <v>61616.6374</v>
      </c>
      <c r="P428">
        <v>4413.2295999999997</v>
      </c>
      <c r="Q428">
        <v>5195.6593999999996</v>
      </c>
      <c r="R428">
        <v>1283.5103999999999</v>
      </c>
      <c r="S428">
        <v>179.04040000000001</v>
      </c>
      <c r="T428">
        <v>0</v>
      </c>
      <c r="U428">
        <v>2021</v>
      </c>
      <c r="V428">
        <v>0.92915447990660405</v>
      </c>
      <c r="W428">
        <v>0</v>
      </c>
      <c r="X428">
        <v>0</v>
      </c>
      <c r="Y428">
        <v>0</v>
      </c>
      <c r="Z428">
        <v>0</v>
      </c>
      <c r="AA428">
        <v>27.915217510000002</v>
      </c>
      <c r="AB428">
        <v>13.257704225792599</v>
      </c>
      <c r="AC428">
        <v>0</v>
      </c>
      <c r="AD428">
        <v>0</v>
      </c>
      <c r="AE428">
        <v>0</v>
      </c>
      <c r="AF428">
        <v>0</v>
      </c>
      <c r="AG428">
        <v>0</v>
      </c>
      <c r="AH428">
        <v>0</v>
      </c>
      <c r="AI428">
        <v>911.81</v>
      </c>
      <c r="AK428" s="106">
        <v>71444</v>
      </c>
    </row>
    <row r="429" spans="1:37" x14ac:dyDescent="0.25">
      <c r="A429" t="s">
        <v>626</v>
      </c>
      <c r="B429">
        <v>6188</v>
      </c>
      <c r="C429">
        <v>1012.30583099672</v>
      </c>
      <c r="D429">
        <v>2018</v>
      </c>
      <c r="E429">
        <v>152235.4944</v>
      </c>
      <c r="F429">
        <v>32881.815799999997</v>
      </c>
      <c r="G429">
        <v>0</v>
      </c>
      <c r="H429">
        <v>38112.353199999998</v>
      </c>
      <c r="I429">
        <v>42560.460800000001</v>
      </c>
      <c r="J429">
        <v>1692.7456</v>
      </c>
      <c r="K429">
        <v>1.1626000000000001</v>
      </c>
      <c r="L429">
        <v>36986.956400000003</v>
      </c>
      <c r="N429">
        <v>0</v>
      </c>
      <c r="O429">
        <v>46956.251400000001</v>
      </c>
      <c r="P429">
        <v>58527.609199999999</v>
      </c>
      <c r="Q429">
        <v>41655.957999999999</v>
      </c>
      <c r="R429">
        <v>5091.0254000000004</v>
      </c>
      <c r="S429">
        <v>3.4878</v>
      </c>
      <c r="T429">
        <v>0</v>
      </c>
      <c r="U429">
        <v>2021</v>
      </c>
      <c r="V429">
        <v>3.7678605356373698</v>
      </c>
      <c r="W429">
        <v>0</v>
      </c>
      <c r="X429">
        <v>0</v>
      </c>
      <c r="Y429">
        <v>0</v>
      </c>
      <c r="Z429">
        <v>0</v>
      </c>
      <c r="AA429">
        <v>100.904</v>
      </c>
      <c r="AB429">
        <v>93.488966112296694</v>
      </c>
      <c r="AC429">
        <v>0</v>
      </c>
      <c r="AD429">
        <v>0</v>
      </c>
      <c r="AE429">
        <v>0</v>
      </c>
      <c r="AF429">
        <v>0</v>
      </c>
      <c r="AG429">
        <v>0</v>
      </c>
      <c r="AH429">
        <v>0</v>
      </c>
      <c r="AI429">
        <v>3532.13</v>
      </c>
      <c r="AK429" s="106">
        <v>71445</v>
      </c>
    </row>
    <row r="430" spans="1:37" x14ac:dyDescent="0.25">
      <c r="A430" t="s">
        <v>627</v>
      </c>
      <c r="B430">
        <v>190</v>
      </c>
      <c r="C430">
        <v>1363.9467329955601</v>
      </c>
      <c r="D430">
        <v>2018</v>
      </c>
      <c r="E430">
        <v>9258.9464000000007</v>
      </c>
      <c r="F430">
        <v>0</v>
      </c>
      <c r="G430">
        <v>0</v>
      </c>
      <c r="H430">
        <v>311.57679999999999</v>
      </c>
      <c r="I430">
        <v>1457.9004</v>
      </c>
      <c r="J430">
        <v>718.48680000000002</v>
      </c>
      <c r="K430">
        <v>0</v>
      </c>
      <c r="L430">
        <v>6770.9823999999999</v>
      </c>
      <c r="N430">
        <v>0</v>
      </c>
      <c r="O430">
        <v>7738.2655999999997</v>
      </c>
      <c r="P430">
        <v>0</v>
      </c>
      <c r="Q430">
        <v>959.14499999999998</v>
      </c>
      <c r="R430">
        <v>560.3732</v>
      </c>
      <c r="S430">
        <v>0</v>
      </c>
      <c r="T430">
        <v>0</v>
      </c>
      <c r="U430">
        <v>2021</v>
      </c>
      <c r="V430">
        <v>0.48298653541827302</v>
      </c>
      <c r="W430">
        <v>0</v>
      </c>
      <c r="X430">
        <v>0</v>
      </c>
      <c r="Y430">
        <v>0</v>
      </c>
      <c r="Z430">
        <v>0</v>
      </c>
      <c r="AA430">
        <v>3.9878882149999999</v>
      </c>
      <c r="AB430">
        <v>4.2223922993235101</v>
      </c>
      <c r="AC430">
        <v>0</v>
      </c>
      <c r="AD430">
        <v>0</v>
      </c>
      <c r="AE430">
        <v>0</v>
      </c>
      <c r="AF430">
        <v>0</v>
      </c>
      <c r="AG430">
        <v>83.903471999999994</v>
      </c>
      <c r="AH430">
        <v>0</v>
      </c>
      <c r="AI430">
        <v>397.52</v>
      </c>
      <c r="AK430" s="106">
        <v>71446</v>
      </c>
    </row>
    <row r="431" spans="1:37" x14ac:dyDescent="0.25">
      <c r="A431" t="s">
        <v>628</v>
      </c>
      <c r="B431">
        <v>272</v>
      </c>
      <c r="C431">
        <v>667.70103499790002</v>
      </c>
      <c r="D431">
        <v>2018</v>
      </c>
      <c r="E431">
        <v>4295.8069999999998</v>
      </c>
      <c r="F431">
        <v>0</v>
      </c>
      <c r="G431">
        <v>0</v>
      </c>
      <c r="H431">
        <v>184.85339999999999</v>
      </c>
      <c r="I431">
        <v>2318.2244000000001</v>
      </c>
      <c r="J431">
        <v>381.33280000000002</v>
      </c>
      <c r="K431">
        <v>0</v>
      </c>
      <c r="L431">
        <v>1411.3964000000001</v>
      </c>
      <c r="N431">
        <v>0</v>
      </c>
      <c r="O431">
        <v>2111.2815999999998</v>
      </c>
      <c r="P431">
        <v>610.36500000000001</v>
      </c>
      <c r="Q431">
        <v>984.72220000000004</v>
      </c>
      <c r="R431">
        <v>588.27560000000005</v>
      </c>
      <c r="S431">
        <v>0</v>
      </c>
      <c r="T431">
        <v>0</v>
      </c>
      <c r="U431">
        <v>2021</v>
      </c>
      <c r="V431">
        <v>0.41718600035411302</v>
      </c>
      <c r="W431">
        <v>0</v>
      </c>
      <c r="X431">
        <v>0</v>
      </c>
      <c r="Y431">
        <v>0</v>
      </c>
      <c r="Z431">
        <v>0</v>
      </c>
      <c r="AA431">
        <v>7.9757764309999999</v>
      </c>
      <c r="AB431">
        <v>3.1471565788669902</v>
      </c>
      <c r="AC431">
        <v>0</v>
      </c>
      <c r="AD431">
        <v>0</v>
      </c>
      <c r="AE431">
        <v>0</v>
      </c>
      <c r="AF431">
        <v>0</v>
      </c>
      <c r="AG431">
        <v>0</v>
      </c>
      <c r="AH431">
        <v>0</v>
      </c>
      <c r="AI431">
        <v>422.37</v>
      </c>
      <c r="AK431" s="106">
        <v>71447</v>
      </c>
    </row>
    <row r="432" spans="1:37" x14ac:dyDescent="0.25">
      <c r="A432" t="s">
        <v>629</v>
      </c>
      <c r="B432">
        <v>1387</v>
      </c>
      <c r="C432">
        <v>450.026095998551</v>
      </c>
      <c r="D432">
        <v>2018</v>
      </c>
      <c r="E432">
        <v>223848.1666</v>
      </c>
      <c r="F432">
        <v>143327.6532</v>
      </c>
      <c r="G432">
        <v>0</v>
      </c>
      <c r="H432">
        <v>4092.3519999999999</v>
      </c>
      <c r="I432">
        <v>10176.237800000001</v>
      </c>
      <c r="J432">
        <v>680.12099999999998</v>
      </c>
      <c r="K432">
        <v>1152.1366</v>
      </c>
      <c r="L432">
        <v>64419.665999999997</v>
      </c>
      <c r="N432">
        <v>0</v>
      </c>
      <c r="O432">
        <v>67724.9378</v>
      </c>
      <c r="P432">
        <v>119621.0766</v>
      </c>
      <c r="Q432">
        <v>34945.430800000002</v>
      </c>
      <c r="R432">
        <v>1425.3476000000001</v>
      </c>
      <c r="S432">
        <v>132.53639999999999</v>
      </c>
      <c r="T432">
        <v>0</v>
      </c>
      <c r="U432">
        <v>2021</v>
      </c>
      <c r="V432">
        <v>1.04160859545093</v>
      </c>
      <c r="W432">
        <v>0</v>
      </c>
      <c r="X432">
        <v>0</v>
      </c>
      <c r="Y432">
        <v>0</v>
      </c>
      <c r="Z432">
        <v>0</v>
      </c>
      <c r="AA432">
        <v>35.890993940000001</v>
      </c>
      <c r="AB432">
        <v>17.275831051404801</v>
      </c>
      <c r="AC432">
        <v>0</v>
      </c>
      <c r="AD432">
        <v>0</v>
      </c>
      <c r="AE432">
        <v>0</v>
      </c>
      <c r="AF432">
        <v>0</v>
      </c>
      <c r="AG432">
        <v>0</v>
      </c>
      <c r="AH432">
        <v>0</v>
      </c>
      <c r="AI432">
        <v>1015.33</v>
      </c>
      <c r="AK432" s="106">
        <v>71448</v>
      </c>
    </row>
    <row r="433" spans="1:37" x14ac:dyDescent="0.25">
      <c r="A433" t="s">
        <v>630</v>
      </c>
      <c r="B433">
        <v>135</v>
      </c>
      <c r="C433">
        <v>729.623523997696</v>
      </c>
      <c r="D433">
        <v>2018</v>
      </c>
      <c r="E433">
        <v>2300.7854000000002</v>
      </c>
      <c r="F433">
        <v>441.78800000000001</v>
      </c>
      <c r="G433">
        <v>0</v>
      </c>
      <c r="H433">
        <v>55.8048</v>
      </c>
      <c r="I433">
        <v>717.32420000000002</v>
      </c>
      <c r="J433">
        <v>189.50380000000001</v>
      </c>
      <c r="K433">
        <v>0</v>
      </c>
      <c r="L433">
        <v>896.3646</v>
      </c>
      <c r="N433">
        <v>0</v>
      </c>
      <c r="O433">
        <v>1715.9975999999999</v>
      </c>
      <c r="P433">
        <v>0</v>
      </c>
      <c r="Q433">
        <v>327.85320000000002</v>
      </c>
      <c r="R433">
        <v>252.2842</v>
      </c>
      <c r="S433">
        <v>4.6504000000000003</v>
      </c>
      <c r="T433">
        <v>0</v>
      </c>
      <c r="U433">
        <v>2021</v>
      </c>
      <c r="V433">
        <v>0.18801652864042601</v>
      </c>
      <c r="W433">
        <v>0</v>
      </c>
      <c r="X433">
        <v>0</v>
      </c>
      <c r="Y433">
        <v>0</v>
      </c>
      <c r="Z433">
        <v>0</v>
      </c>
      <c r="AA433">
        <v>29.96466465</v>
      </c>
      <c r="AB433">
        <v>3.8576827229875099</v>
      </c>
      <c r="AC433">
        <v>0</v>
      </c>
      <c r="AD433">
        <v>0</v>
      </c>
      <c r="AE433">
        <v>0</v>
      </c>
      <c r="AF433">
        <v>0</v>
      </c>
      <c r="AG433">
        <v>0</v>
      </c>
      <c r="AH433">
        <v>0</v>
      </c>
      <c r="AI433">
        <v>178.88</v>
      </c>
      <c r="AK433" s="106">
        <v>71449</v>
      </c>
    </row>
    <row r="434" spans="1:37" x14ac:dyDescent="0.25">
      <c r="A434" t="s">
        <v>631</v>
      </c>
      <c r="B434">
        <v>101</v>
      </c>
      <c r="C434">
        <v>1478.1392674952799</v>
      </c>
      <c r="D434">
        <v>2018</v>
      </c>
      <c r="E434">
        <v>8205.6308000000008</v>
      </c>
      <c r="F434">
        <v>41.8536</v>
      </c>
      <c r="G434">
        <v>0</v>
      </c>
      <c r="H434">
        <v>152.3006</v>
      </c>
      <c r="I434">
        <v>767.31600000000003</v>
      </c>
      <c r="J434">
        <v>1762.5016000000001</v>
      </c>
      <c r="K434">
        <v>1189.3398</v>
      </c>
      <c r="L434">
        <v>4292.3191999999999</v>
      </c>
      <c r="N434">
        <v>0</v>
      </c>
      <c r="O434">
        <v>6202.4709999999995</v>
      </c>
      <c r="P434">
        <v>0</v>
      </c>
      <c r="Q434">
        <v>1671.8188</v>
      </c>
      <c r="R434">
        <v>294.13780000000003</v>
      </c>
      <c r="S434">
        <v>37.203200000000002</v>
      </c>
      <c r="T434">
        <v>0</v>
      </c>
      <c r="U434">
        <v>2021</v>
      </c>
      <c r="V434">
        <v>0.214171305290696</v>
      </c>
      <c r="W434">
        <v>0</v>
      </c>
      <c r="X434">
        <v>0</v>
      </c>
      <c r="Y434">
        <v>0</v>
      </c>
      <c r="Z434">
        <v>0</v>
      </c>
      <c r="AA434">
        <v>11.96366465</v>
      </c>
      <c r="AB434">
        <v>0.277280048088901</v>
      </c>
      <c r="AC434">
        <v>0</v>
      </c>
      <c r="AD434">
        <v>0</v>
      </c>
      <c r="AE434">
        <v>0</v>
      </c>
      <c r="AF434">
        <v>0</v>
      </c>
      <c r="AG434">
        <v>0</v>
      </c>
      <c r="AH434">
        <v>0</v>
      </c>
      <c r="AI434">
        <v>208.7</v>
      </c>
      <c r="AK434" s="106">
        <v>71450</v>
      </c>
    </row>
    <row r="435" spans="1:37" x14ac:dyDescent="0.25">
      <c r="A435" t="s">
        <v>632</v>
      </c>
      <c r="B435">
        <v>93</v>
      </c>
      <c r="C435">
        <v>423.07596199862797</v>
      </c>
      <c r="D435">
        <v>2018</v>
      </c>
      <c r="E435">
        <v>3962.1408000000001</v>
      </c>
      <c r="F435">
        <v>0</v>
      </c>
      <c r="G435">
        <v>0</v>
      </c>
      <c r="H435">
        <v>22.089400000000001</v>
      </c>
      <c r="I435">
        <v>747.55179999999996</v>
      </c>
      <c r="J435">
        <v>452.25139999999999</v>
      </c>
      <c r="K435">
        <v>0</v>
      </c>
      <c r="L435">
        <v>2740.2482</v>
      </c>
      <c r="N435">
        <v>0</v>
      </c>
      <c r="O435">
        <v>3283.1824000000001</v>
      </c>
      <c r="P435">
        <v>0</v>
      </c>
      <c r="Q435">
        <v>368.54419999999999</v>
      </c>
      <c r="R435">
        <v>279.024</v>
      </c>
      <c r="S435">
        <v>31.3902</v>
      </c>
      <c r="T435">
        <v>0</v>
      </c>
      <c r="U435">
        <v>2021</v>
      </c>
      <c r="V435">
        <v>0.19819330472329999</v>
      </c>
      <c r="W435">
        <v>0</v>
      </c>
      <c r="X435">
        <v>0</v>
      </c>
      <c r="Y435">
        <v>0</v>
      </c>
      <c r="Z435">
        <v>0</v>
      </c>
      <c r="AA435">
        <v>3.9878882149999999</v>
      </c>
      <c r="AB435">
        <v>3.78216376539326</v>
      </c>
      <c r="AC435">
        <v>0</v>
      </c>
      <c r="AD435">
        <v>0</v>
      </c>
      <c r="AE435">
        <v>0</v>
      </c>
      <c r="AF435">
        <v>0</v>
      </c>
      <c r="AG435">
        <v>0</v>
      </c>
      <c r="AH435">
        <v>0</v>
      </c>
      <c r="AI435">
        <v>197.1</v>
      </c>
      <c r="AK435" s="106">
        <v>71451</v>
      </c>
    </row>
    <row r="436" spans="1:37" x14ac:dyDescent="0.25">
      <c r="A436" t="s">
        <v>633</v>
      </c>
      <c r="B436">
        <v>102</v>
      </c>
      <c r="C436">
        <v>1585.29919499486</v>
      </c>
      <c r="D436">
        <v>2018</v>
      </c>
      <c r="E436">
        <v>3438.9708000000001</v>
      </c>
      <c r="F436">
        <v>302.27600000000001</v>
      </c>
      <c r="G436">
        <v>0</v>
      </c>
      <c r="H436">
        <v>0</v>
      </c>
      <c r="I436">
        <v>989.37260000000003</v>
      </c>
      <c r="J436">
        <v>619.66579999999999</v>
      </c>
      <c r="K436">
        <v>0</v>
      </c>
      <c r="L436">
        <v>1527.6564000000001</v>
      </c>
      <c r="N436">
        <v>0</v>
      </c>
      <c r="O436">
        <v>2549.5817999999999</v>
      </c>
      <c r="P436">
        <v>0</v>
      </c>
      <c r="Q436">
        <v>418.536</v>
      </c>
      <c r="R436">
        <v>462.71480000000003</v>
      </c>
      <c r="S436">
        <v>8.1381999999999994</v>
      </c>
      <c r="T436">
        <v>0</v>
      </c>
      <c r="U436">
        <v>2021</v>
      </c>
      <c r="V436">
        <v>0.33089894981330298</v>
      </c>
      <c r="W436">
        <v>0</v>
      </c>
      <c r="X436">
        <v>0</v>
      </c>
      <c r="Y436">
        <v>0</v>
      </c>
      <c r="Z436">
        <v>0</v>
      </c>
      <c r="AA436">
        <v>11.96366465</v>
      </c>
      <c r="AB436">
        <v>4.23665945611521</v>
      </c>
      <c r="AC436">
        <v>0</v>
      </c>
      <c r="AD436">
        <v>0</v>
      </c>
      <c r="AE436">
        <v>0</v>
      </c>
      <c r="AF436">
        <v>0</v>
      </c>
      <c r="AG436">
        <v>0</v>
      </c>
      <c r="AH436">
        <v>0</v>
      </c>
      <c r="AI436">
        <v>334.58</v>
      </c>
      <c r="AK436" s="106">
        <v>71452</v>
      </c>
    </row>
    <row r="437" spans="1:37" x14ac:dyDescent="0.25">
      <c r="A437" t="s">
        <v>634</v>
      </c>
      <c r="B437">
        <v>245</v>
      </c>
      <c r="C437">
        <v>1387.99162099554</v>
      </c>
      <c r="D437">
        <v>2018</v>
      </c>
      <c r="E437">
        <v>13984.9154</v>
      </c>
      <c r="F437">
        <v>3.4878</v>
      </c>
      <c r="G437">
        <v>0</v>
      </c>
      <c r="H437">
        <v>263.91019999999997</v>
      </c>
      <c r="I437">
        <v>2151.9726000000001</v>
      </c>
      <c r="J437">
        <v>447.601</v>
      </c>
      <c r="K437">
        <v>0</v>
      </c>
      <c r="L437">
        <v>11117.943799999999</v>
      </c>
      <c r="N437">
        <v>0</v>
      </c>
      <c r="O437">
        <v>12130.5684</v>
      </c>
      <c r="P437">
        <v>0</v>
      </c>
      <c r="Q437">
        <v>1147.4862000000001</v>
      </c>
      <c r="R437">
        <v>670.8202</v>
      </c>
      <c r="S437">
        <v>36.040599999999998</v>
      </c>
      <c r="T437">
        <v>0</v>
      </c>
      <c r="U437">
        <v>2021</v>
      </c>
      <c r="V437">
        <v>0.48735562695302898</v>
      </c>
      <c r="W437">
        <v>0</v>
      </c>
      <c r="X437">
        <v>0</v>
      </c>
      <c r="Y437">
        <v>0</v>
      </c>
      <c r="Z437">
        <v>0</v>
      </c>
      <c r="AA437">
        <v>104.62355290000001</v>
      </c>
      <c r="AB437">
        <v>7.3375578383148596</v>
      </c>
      <c r="AC437">
        <v>0</v>
      </c>
      <c r="AD437">
        <v>0</v>
      </c>
      <c r="AE437">
        <v>0</v>
      </c>
      <c r="AF437">
        <v>0</v>
      </c>
      <c r="AG437">
        <v>0</v>
      </c>
      <c r="AH437">
        <v>0</v>
      </c>
      <c r="AI437">
        <v>474.54</v>
      </c>
      <c r="AK437" s="106">
        <v>71453</v>
      </c>
    </row>
    <row r="438" spans="1:37" x14ac:dyDescent="0.25">
      <c r="A438" t="s">
        <v>635</v>
      </c>
      <c r="B438">
        <v>180</v>
      </c>
      <c r="C438">
        <v>528.49102999836498</v>
      </c>
      <c r="D438">
        <v>2018</v>
      </c>
      <c r="E438">
        <v>3312.2474000000002</v>
      </c>
      <c r="F438">
        <v>0</v>
      </c>
      <c r="G438">
        <v>0</v>
      </c>
      <c r="H438">
        <v>168.577</v>
      </c>
      <c r="I438">
        <v>1152.1366</v>
      </c>
      <c r="J438">
        <v>669.6576</v>
      </c>
      <c r="K438">
        <v>0</v>
      </c>
      <c r="L438">
        <v>1321.8761999999999</v>
      </c>
      <c r="N438">
        <v>0</v>
      </c>
      <c r="O438">
        <v>2263.5821999999998</v>
      </c>
      <c r="P438">
        <v>0</v>
      </c>
      <c r="Q438">
        <v>701.04780000000005</v>
      </c>
      <c r="R438">
        <v>334.8288</v>
      </c>
      <c r="S438">
        <v>12.788600000000001</v>
      </c>
      <c r="T438">
        <v>0</v>
      </c>
      <c r="U438">
        <v>2021</v>
      </c>
      <c r="V438">
        <v>0.23853095368920299</v>
      </c>
      <c r="W438">
        <v>0</v>
      </c>
      <c r="X438">
        <v>0</v>
      </c>
      <c r="Y438">
        <v>0</v>
      </c>
      <c r="Z438">
        <v>0</v>
      </c>
      <c r="AA438">
        <v>3.9878882149999999</v>
      </c>
      <c r="AB438">
        <v>0.448608480727064</v>
      </c>
      <c r="AC438">
        <v>0</v>
      </c>
      <c r="AD438">
        <v>0</v>
      </c>
      <c r="AE438">
        <v>0</v>
      </c>
      <c r="AF438">
        <v>0</v>
      </c>
      <c r="AG438">
        <v>0</v>
      </c>
      <c r="AH438">
        <v>0</v>
      </c>
      <c r="AI438">
        <v>237.68</v>
      </c>
      <c r="AK438" s="106">
        <v>71454</v>
      </c>
    </row>
    <row r="439" spans="1:37" x14ac:dyDescent="0.25">
      <c r="A439" t="s">
        <v>636</v>
      </c>
      <c r="B439">
        <v>156</v>
      </c>
      <c r="C439">
        <v>807.91257199744996</v>
      </c>
      <c r="D439">
        <v>2018</v>
      </c>
      <c r="E439">
        <v>4273.7175999999999</v>
      </c>
      <c r="F439">
        <v>53.479599999999998</v>
      </c>
      <c r="G439">
        <v>0</v>
      </c>
      <c r="H439">
        <v>173.22739999999999</v>
      </c>
      <c r="I439">
        <v>1432.3232</v>
      </c>
      <c r="J439">
        <v>1025.4132</v>
      </c>
      <c r="K439">
        <v>0</v>
      </c>
      <c r="L439">
        <v>1589.2742000000001</v>
      </c>
      <c r="N439">
        <v>0</v>
      </c>
      <c r="O439">
        <v>2956.4917999999998</v>
      </c>
      <c r="P439">
        <v>0</v>
      </c>
      <c r="Q439">
        <v>795.21839999999997</v>
      </c>
      <c r="R439">
        <v>441.78800000000001</v>
      </c>
      <c r="S439">
        <v>80.219399999999993</v>
      </c>
      <c r="T439">
        <v>0</v>
      </c>
      <c r="U439">
        <v>2021</v>
      </c>
      <c r="V439">
        <v>0.31910573519802599</v>
      </c>
      <c r="W439">
        <v>0</v>
      </c>
      <c r="X439">
        <v>0</v>
      </c>
      <c r="Y439">
        <v>0</v>
      </c>
      <c r="Z439">
        <v>0</v>
      </c>
      <c r="AA439">
        <v>11.96366465</v>
      </c>
      <c r="AB439">
        <v>2.6774907370010701</v>
      </c>
      <c r="AC439">
        <v>0</v>
      </c>
      <c r="AD439">
        <v>0</v>
      </c>
      <c r="AE439">
        <v>0</v>
      </c>
      <c r="AF439">
        <v>0</v>
      </c>
      <c r="AG439">
        <v>0</v>
      </c>
      <c r="AH439">
        <v>0</v>
      </c>
      <c r="AI439">
        <v>313.05</v>
      </c>
      <c r="AK439" s="106">
        <v>71455</v>
      </c>
    </row>
    <row r="440" spans="1:37" x14ac:dyDescent="0.25">
      <c r="A440" t="s">
        <v>637</v>
      </c>
      <c r="B440">
        <v>1912</v>
      </c>
      <c r="C440">
        <v>3498.6916984890299</v>
      </c>
      <c r="D440">
        <v>2018</v>
      </c>
      <c r="E440">
        <v>38857.5798</v>
      </c>
      <c r="F440">
        <v>376.68239999999997</v>
      </c>
      <c r="G440">
        <v>0</v>
      </c>
      <c r="H440">
        <v>4053.9861999999998</v>
      </c>
      <c r="I440">
        <v>14274.4028</v>
      </c>
      <c r="J440">
        <v>3294.8083999999999</v>
      </c>
      <c r="K440">
        <v>0</v>
      </c>
      <c r="L440">
        <v>16857.7</v>
      </c>
      <c r="N440">
        <v>0</v>
      </c>
      <c r="O440">
        <v>22006.8554</v>
      </c>
      <c r="P440">
        <v>5017.7816000000003</v>
      </c>
      <c r="Q440">
        <v>7505.7456000000002</v>
      </c>
      <c r="R440">
        <v>3580.808</v>
      </c>
      <c r="S440">
        <v>746.38919999999996</v>
      </c>
      <c r="T440">
        <v>0</v>
      </c>
      <c r="U440">
        <v>2021</v>
      </c>
      <c r="V440">
        <v>2.6649975485689299</v>
      </c>
      <c r="W440">
        <v>0</v>
      </c>
      <c r="X440">
        <v>0</v>
      </c>
      <c r="Y440">
        <v>0</v>
      </c>
      <c r="Z440">
        <v>0</v>
      </c>
      <c r="AA440">
        <v>703.46699999999998</v>
      </c>
      <c r="AB440">
        <v>26.187005270329099</v>
      </c>
      <c r="AC440">
        <v>0</v>
      </c>
      <c r="AD440">
        <v>0</v>
      </c>
      <c r="AE440">
        <v>0</v>
      </c>
      <c r="AF440">
        <v>0</v>
      </c>
      <c r="AG440">
        <v>0</v>
      </c>
      <c r="AH440">
        <v>0</v>
      </c>
      <c r="AI440">
        <v>2566.4899999999998</v>
      </c>
      <c r="AK440" s="106">
        <v>71456</v>
      </c>
    </row>
    <row r="441" spans="1:37" x14ac:dyDescent="0.25">
      <c r="A441" t="s">
        <v>638</v>
      </c>
      <c r="B441">
        <v>119</v>
      </c>
      <c r="C441">
        <v>735.42944399768896</v>
      </c>
      <c r="D441">
        <v>2018</v>
      </c>
      <c r="E441">
        <v>3099.4915999999998</v>
      </c>
      <c r="F441">
        <v>0</v>
      </c>
      <c r="G441">
        <v>0</v>
      </c>
      <c r="H441">
        <v>94.170599999999993</v>
      </c>
      <c r="I441">
        <v>917.29139999999995</v>
      </c>
      <c r="J441">
        <v>1067.2668000000001</v>
      </c>
      <c r="K441">
        <v>0</v>
      </c>
      <c r="L441">
        <v>1020.7628</v>
      </c>
      <c r="N441">
        <v>0</v>
      </c>
      <c r="O441">
        <v>1992.6964</v>
      </c>
      <c r="P441">
        <v>0</v>
      </c>
      <c r="Q441">
        <v>456.90179999999998</v>
      </c>
      <c r="R441">
        <v>369.70679999999999</v>
      </c>
      <c r="S441">
        <v>280.1866</v>
      </c>
      <c r="T441">
        <v>0</v>
      </c>
      <c r="U441">
        <v>2021</v>
      </c>
      <c r="V441">
        <v>0.26671776964000599</v>
      </c>
      <c r="W441">
        <v>0</v>
      </c>
      <c r="X441">
        <v>0</v>
      </c>
      <c r="Y441">
        <v>0</v>
      </c>
      <c r="Z441">
        <v>0</v>
      </c>
      <c r="AA441">
        <v>19.939441080000002</v>
      </c>
      <c r="AB441">
        <v>0.32750870147451899</v>
      </c>
      <c r="AC441">
        <v>0</v>
      </c>
      <c r="AD441">
        <v>0</v>
      </c>
      <c r="AE441">
        <v>0</v>
      </c>
      <c r="AF441">
        <v>0</v>
      </c>
      <c r="AG441">
        <v>0</v>
      </c>
      <c r="AH441">
        <v>0</v>
      </c>
      <c r="AI441">
        <v>261.7</v>
      </c>
      <c r="AK441" s="106">
        <v>71457</v>
      </c>
    </row>
    <row r="442" spans="1:37" x14ac:dyDescent="0.25">
      <c r="A442" t="s">
        <v>639</v>
      </c>
      <c r="B442">
        <v>61</v>
      </c>
      <c r="C442">
        <v>699.97638199770904</v>
      </c>
      <c r="D442">
        <v>2018</v>
      </c>
      <c r="E442">
        <v>3394.7919999999999</v>
      </c>
      <c r="F442">
        <v>0</v>
      </c>
      <c r="G442">
        <v>0</v>
      </c>
      <c r="H442">
        <v>25.577200000000001</v>
      </c>
      <c r="I442">
        <v>591.76340000000005</v>
      </c>
      <c r="J442">
        <v>452.25139999999999</v>
      </c>
      <c r="K442">
        <v>0</v>
      </c>
      <c r="L442">
        <v>2325.1999999999998</v>
      </c>
      <c r="N442">
        <v>0</v>
      </c>
      <c r="O442">
        <v>2941.3780000000002</v>
      </c>
      <c r="P442">
        <v>0</v>
      </c>
      <c r="Q442">
        <v>272.04840000000002</v>
      </c>
      <c r="R442">
        <v>181.3656</v>
      </c>
      <c r="S442">
        <v>0</v>
      </c>
      <c r="T442">
        <v>0</v>
      </c>
      <c r="U442">
        <v>2021</v>
      </c>
      <c r="V442">
        <v>0.13105510426390299</v>
      </c>
      <c r="W442">
        <v>0</v>
      </c>
      <c r="X442">
        <v>0</v>
      </c>
      <c r="Y442">
        <v>0</v>
      </c>
      <c r="Z442">
        <v>0</v>
      </c>
      <c r="AA442">
        <v>3.9878882149999999</v>
      </c>
      <c r="AB442">
        <v>0.160011756121826</v>
      </c>
      <c r="AC442">
        <v>0</v>
      </c>
      <c r="AD442">
        <v>0</v>
      </c>
      <c r="AE442">
        <v>0</v>
      </c>
      <c r="AF442">
        <v>0</v>
      </c>
      <c r="AG442">
        <v>0</v>
      </c>
      <c r="AH442">
        <v>0</v>
      </c>
      <c r="AI442">
        <v>128.37</v>
      </c>
      <c r="AK442" s="106">
        <v>71458</v>
      </c>
    </row>
    <row r="443" spans="1:37" x14ac:dyDescent="0.25">
      <c r="A443" t="s">
        <v>640</v>
      </c>
      <c r="B443">
        <v>340</v>
      </c>
      <c r="C443">
        <v>363.488247998784</v>
      </c>
      <c r="D443">
        <v>2018</v>
      </c>
      <c r="E443">
        <v>6476.8446000000004</v>
      </c>
      <c r="F443">
        <v>212.75579999999999</v>
      </c>
      <c r="G443">
        <v>0</v>
      </c>
      <c r="H443">
        <v>122.07299999999999</v>
      </c>
      <c r="I443">
        <v>3907.4985999999999</v>
      </c>
      <c r="J443">
        <v>487.12939999999998</v>
      </c>
      <c r="K443">
        <v>0</v>
      </c>
      <c r="L443">
        <v>1747.3878</v>
      </c>
      <c r="N443">
        <v>0</v>
      </c>
      <c r="O443">
        <v>2597.2483999999999</v>
      </c>
      <c r="P443">
        <v>2006.6476</v>
      </c>
      <c r="Q443">
        <v>1414.8842</v>
      </c>
      <c r="R443">
        <v>458.06439999999998</v>
      </c>
      <c r="S443">
        <v>0</v>
      </c>
      <c r="T443">
        <v>0</v>
      </c>
      <c r="U443">
        <v>2021</v>
      </c>
      <c r="V443">
        <v>0.33147133464280598</v>
      </c>
      <c r="W443">
        <v>0</v>
      </c>
      <c r="X443">
        <v>0</v>
      </c>
      <c r="Y443">
        <v>0</v>
      </c>
      <c r="Z443">
        <v>0</v>
      </c>
      <c r="AA443">
        <v>11.96366465</v>
      </c>
      <c r="AB443">
        <v>3.66300468215859</v>
      </c>
      <c r="AC443">
        <v>0</v>
      </c>
      <c r="AD443">
        <v>0</v>
      </c>
      <c r="AE443">
        <v>0</v>
      </c>
      <c r="AF443">
        <v>0</v>
      </c>
      <c r="AG443">
        <v>0</v>
      </c>
      <c r="AH443">
        <v>0</v>
      </c>
      <c r="AI443">
        <v>323.81</v>
      </c>
      <c r="AK443" s="106">
        <v>71459</v>
      </c>
    </row>
    <row r="444" spans="1:37" x14ac:dyDescent="0.25">
      <c r="A444" t="s">
        <v>641</v>
      </c>
      <c r="B444">
        <v>482</v>
      </c>
      <c r="C444">
        <v>1035.97839499668</v>
      </c>
      <c r="D444">
        <v>2018</v>
      </c>
      <c r="E444">
        <v>7203.4696000000004</v>
      </c>
      <c r="F444">
        <v>789.40539999999999</v>
      </c>
      <c r="G444">
        <v>0</v>
      </c>
      <c r="H444">
        <v>362.7312</v>
      </c>
      <c r="I444">
        <v>3163.4346</v>
      </c>
      <c r="J444">
        <v>823.12080000000003</v>
      </c>
      <c r="K444">
        <v>0</v>
      </c>
      <c r="L444">
        <v>2064.7775999999999</v>
      </c>
      <c r="N444">
        <v>0</v>
      </c>
      <c r="O444">
        <v>4550.4164000000001</v>
      </c>
      <c r="P444">
        <v>0</v>
      </c>
      <c r="Q444">
        <v>1677.6318000000001</v>
      </c>
      <c r="R444">
        <v>891.71420000000001</v>
      </c>
      <c r="S444">
        <v>83.7072</v>
      </c>
      <c r="T444">
        <v>0</v>
      </c>
      <c r="U444">
        <v>2021</v>
      </c>
      <c r="V444">
        <v>0.63354571589969999</v>
      </c>
      <c r="W444">
        <v>0</v>
      </c>
      <c r="X444">
        <v>0</v>
      </c>
      <c r="Y444">
        <v>0</v>
      </c>
      <c r="Z444">
        <v>0</v>
      </c>
      <c r="AA444">
        <v>109.4097764</v>
      </c>
      <c r="AB444">
        <v>12.3835783499472</v>
      </c>
      <c r="AC444">
        <v>0</v>
      </c>
      <c r="AD444">
        <v>0</v>
      </c>
      <c r="AE444">
        <v>0</v>
      </c>
      <c r="AF444">
        <v>0</v>
      </c>
      <c r="AG444">
        <v>0</v>
      </c>
      <c r="AH444">
        <v>0</v>
      </c>
      <c r="AI444">
        <v>631.89</v>
      </c>
      <c r="AK444" s="106">
        <v>71460</v>
      </c>
    </row>
    <row r="445" spans="1:37" x14ac:dyDescent="0.25">
      <c r="A445" t="s">
        <v>642</v>
      </c>
      <c r="B445">
        <v>62</v>
      </c>
      <c r="C445">
        <v>582.86194849809897</v>
      </c>
      <c r="D445">
        <v>2018</v>
      </c>
      <c r="E445">
        <v>1641.5912000000001</v>
      </c>
      <c r="F445">
        <v>56.967399999999998</v>
      </c>
      <c r="G445">
        <v>0</v>
      </c>
      <c r="H445">
        <v>13.9512</v>
      </c>
      <c r="I445">
        <v>581.29999999999995</v>
      </c>
      <c r="J445">
        <v>230.19479999999999</v>
      </c>
      <c r="K445">
        <v>0</v>
      </c>
      <c r="L445">
        <v>759.17780000000005</v>
      </c>
      <c r="N445">
        <v>0</v>
      </c>
      <c r="O445">
        <v>1107.9577999999999</v>
      </c>
      <c r="P445">
        <v>0</v>
      </c>
      <c r="Q445">
        <v>244.14599999999999</v>
      </c>
      <c r="R445">
        <v>272.04840000000002</v>
      </c>
      <c r="S445">
        <v>17.439</v>
      </c>
      <c r="T445">
        <v>0</v>
      </c>
      <c r="U445">
        <v>2021</v>
      </c>
      <c r="V445">
        <v>0.19564231579439301</v>
      </c>
      <c r="W445">
        <v>0</v>
      </c>
      <c r="X445">
        <v>0</v>
      </c>
      <c r="Y445">
        <v>0</v>
      </c>
      <c r="Z445">
        <v>0</v>
      </c>
      <c r="AA445">
        <v>3.9878882149999999</v>
      </c>
      <c r="AB445">
        <v>1.85154944221865</v>
      </c>
      <c r="AC445">
        <v>0</v>
      </c>
      <c r="AD445">
        <v>0</v>
      </c>
      <c r="AE445">
        <v>0</v>
      </c>
      <c r="AF445">
        <v>0</v>
      </c>
      <c r="AG445">
        <v>0</v>
      </c>
      <c r="AH445">
        <v>0</v>
      </c>
      <c r="AI445">
        <v>192.96</v>
      </c>
      <c r="AK445" s="106">
        <v>71461</v>
      </c>
    </row>
    <row r="446" spans="1:37" x14ac:dyDescent="0.25">
      <c r="A446" t="s">
        <v>643</v>
      </c>
      <c r="B446">
        <v>522</v>
      </c>
      <c r="C446">
        <v>1871.52234249412</v>
      </c>
      <c r="D446">
        <v>2018</v>
      </c>
      <c r="E446">
        <v>13439.656000000001</v>
      </c>
      <c r="F446">
        <v>0</v>
      </c>
      <c r="G446">
        <v>0</v>
      </c>
      <c r="H446">
        <v>266.23540000000003</v>
      </c>
      <c r="I446">
        <v>4331.8476000000001</v>
      </c>
      <c r="J446">
        <v>1181.2016000000001</v>
      </c>
      <c r="K446">
        <v>0</v>
      </c>
      <c r="L446">
        <v>7660.3714</v>
      </c>
      <c r="N446">
        <v>0</v>
      </c>
      <c r="O446">
        <v>8842.7356</v>
      </c>
      <c r="P446">
        <v>1659.0301999999999</v>
      </c>
      <c r="Q446">
        <v>1785.7536</v>
      </c>
      <c r="R446">
        <v>992.86040000000003</v>
      </c>
      <c r="S446">
        <v>159.27619999999999</v>
      </c>
      <c r="T446">
        <v>0</v>
      </c>
      <c r="U446">
        <v>2021</v>
      </c>
      <c r="V446">
        <v>0.78608213284904205</v>
      </c>
      <c r="W446">
        <v>0</v>
      </c>
      <c r="X446">
        <v>0</v>
      </c>
      <c r="Y446">
        <v>0</v>
      </c>
      <c r="Z446">
        <v>0</v>
      </c>
      <c r="AA446">
        <v>143.65755290000001</v>
      </c>
      <c r="AB446">
        <v>4.6920010186790702</v>
      </c>
      <c r="AC446">
        <v>0</v>
      </c>
      <c r="AD446">
        <v>0</v>
      </c>
      <c r="AE446">
        <v>0</v>
      </c>
      <c r="AF446">
        <v>0</v>
      </c>
      <c r="AG446">
        <v>0</v>
      </c>
      <c r="AH446">
        <v>0</v>
      </c>
      <c r="AI446">
        <v>705.6</v>
      </c>
      <c r="AK446" s="106">
        <v>71462</v>
      </c>
    </row>
    <row r="447" spans="1:37" x14ac:dyDescent="0.25">
      <c r="A447" t="s">
        <v>644</v>
      </c>
      <c r="B447">
        <v>570</v>
      </c>
      <c r="C447">
        <v>1088.71305049643</v>
      </c>
      <c r="D447">
        <v>2018</v>
      </c>
      <c r="E447">
        <v>14422.053</v>
      </c>
      <c r="F447">
        <v>0</v>
      </c>
      <c r="G447">
        <v>0</v>
      </c>
      <c r="H447">
        <v>1511.38</v>
      </c>
      <c r="I447">
        <v>4763.1722</v>
      </c>
      <c r="J447">
        <v>763.82820000000004</v>
      </c>
      <c r="K447">
        <v>0</v>
      </c>
      <c r="L447">
        <v>7383.6725999999999</v>
      </c>
      <c r="N447">
        <v>0</v>
      </c>
      <c r="O447">
        <v>9170.5887999999995</v>
      </c>
      <c r="P447">
        <v>1915.9648</v>
      </c>
      <c r="Q447">
        <v>2156.623</v>
      </c>
      <c r="R447">
        <v>1156.787</v>
      </c>
      <c r="S447">
        <v>22.089400000000001</v>
      </c>
      <c r="T447">
        <v>0</v>
      </c>
      <c r="U447">
        <v>2021</v>
      </c>
      <c r="V447">
        <v>1.03030581334669</v>
      </c>
      <c r="W447">
        <v>0</v>
      </c>
      <c r="X447">
        <v>0</v>
      </c>
      <c r="Y447">
        <v>0</v>
      </c>
      <c r="Z447">
        <v>0</v>
      </c>
      <c r="AA447">
        <v>291.65600000000001</v>
      </c>
      <c r="AB447">
        <v>15.082746531824601</v>
      </c>
      <c r="AC447">
        <v>0</v>
      </c>
      <c r="AD447">
        <v>0</v>
      </c>
      <c r="AE447">
        <v>0</v>
      </c>
      <c r="AF447">
        <v>0</v>
      </c>
      <c r="AG447">
        <v>0</v>
      </c>
      <c r="AH447">
        <v>0</v>
      </c>
      <c r="AI447">
        <v>819.06</v>
      </c>
      <c r="AK447" s="106">
        <v>71463</v>
      </c>
    </row>
    <row r="448" spans="1:37" x14ac:dyDescent="0.25">
      <c r="A448" t="s">
        <v>645</v>
      </c>
      <c r="B448">
        <v>180</v>
      </c>
      <c r="C448">
        <v>483.55351399848797</v>
      </c>
      <c r="D448">
        <v>2018</v>
      </c>
      <c r="E448">
        <v>3722.6451999999999</v>
      </c>
      <c r="F448">
        <v>0</v>
      </c>
      <c r="G448">
        <v>0</v>
      </c>
      <c r="H448">
        <v>170.90219999999999</v>
      </c>
      <c r="I448">
        <v>1583.4612</v>
      </c>
      <c r="J448">
        <v>115.09739999999999</v>
      </c>
      <c r="K448">
        <v>0</v>
      </c>
      <c r="L448">
        <v>1853.1844000000001</v>
      </c>
      <c r="N448">
        <v>0</v>
      </c>
      <c r="O448">
        <v>2590.2728000000002</v>
      </c>
      <c r="P448">
        <v>0</v>
      </c>
      <c r="Q448">
        <v>640.59259999999995</v>
      </c>
      <c r="R448">
        <v>491.77980000000002</v>
      </c>
      <c r="S448">
        <v>0</v>
      </c>
      <c r="T448">
        <v>0</v>
      </c>
      <c r="U448">
        <v>2021</v>
      </c>
      <c r="V448">
        <v>0.34952480954278298</v>
      </c>
      <c r="W448">
        <v>0</v>
      </c>
      <c r="X448">
        <v>0</v>
      </c>
      <c r="Y448">
        <v>0</v>
      </c>
      <c r="Z448">
        <v>0</v>
      </c>
      <c r="AA448">
        <v>3.9878882149999999</v>
      </c>
      <c r="AB448">
        <v>2.4634759321587598</v>
      </c>
      <c r="AC448">
        <v>0</v>
      </c>
      <c r="AD448">
        <v>0</v>
      </c>
      <c r="AE448">
        <v>0</v>
      </c>
      <c r="AF448">
        <v>0</v>
      </c>
      <c r="AG448">
        <v>0</v>
      </c>
      <c r="AH448">
        <v>0</v>
      </c>
      <c r="AI448">
        <v>349.49</v>
      </c>
      <c r="AK448" s="106">
        <v>71464</v>
      </c>
    </row>
    <row r="449" spans="1:37" x14ac:dyDescent="0.25">
      <c r="A449" t="s">
        <v>646</v>
      </c>
      <c r="B449">
        <v>275</v>
      </c>
      <c r="C449">
        <v>2099.7621649932798</v>
      </c>
      <c r="D449">
        <v>2018</v>
      </c>
      <c r="E449">
        <v>10382.018</v>
      </c>
      <c r="F449">
        <v>129.04859999999999</v>
      </c>
      <c r="G449">
        <v>0</v>
      </c>
      <c r="H449">
        <v>206.94280000000001</v>
      </c>
      <c r="I449">
        <v>1964.7940000000001</v>
      </c>
      <c r="J449">
        <v>1703.2090000000001</v>
      </c>
      <c r="K449">
        <v>3976.0920000000001</v>
      </c>
      <c r="L449">
        <v>2401.9315999999999</v>
      </c>
      <c r="N449">
        <v>0</v>
      </c>
      <c r="O449">
        <v>4489.9611999999997</v>
      </c>
      <c r="P449">
        <v>0</v>
      </c>
      <c r="Q449">
        <v>5103.8140000000003</v>
      </c>
      <c r="R449">
        <v>684.77139999999997</v>
      </c>
      <c r="S449">
        <v>102.30880000000001</v>
      </c>
      <c r="T449">
        <v>0</v>
      </c>
      <c r="U449">
        <v>2021</v>
      </c>
      <c r="V449">
        <v>0.502975376753101</v>
      </c>
      <c r="W449">
        <v>0</v>
      </c>
      <c r="X449">
        <v>0</v>
      </c>
      <c r="Y449">
        <v>0</v>
      </c>
      <c r="Z449">
        <v>0</v>
      </c>
      <c r="AA449">
        <v>19.939441080000002</v>
      </c>
      <c r="AB449">
        <v>9.0577186608835092</v>
      </c>
      <c r="AC449">
        <v>0</v>
      </c>
      <c r="AD449">
        <v>0</v>
      </c>
      <c r="AE449">
        <v>0</v>
      </c>
      <c r="AF449">
        <v>0</v>
      </c>
      <c r="AG449">
        <v>0</v>
      </c>
      <c r="AH449">
        <v>0</v>
      </c>
      <c r="AI449">
        <v>482.82</v>
      </c>
      <c r="AK449" s="106">
        <v>71465</v>
      </c>
    </row>
    <row r="450" spans="1:37" x14ac:dyDescent="0.25">
      <c r="A450" t="s">
        <v>647</v>
      </c>
      <c r="B450">
        <v>120</v>
      </c>
      <c r="C450">
        <v>1017.39899449679</v>
      </c>
      <c r="D450">
        <v>2018</v>
      </c>
      <c r="E450">
        <v>6002.5038000000004</v>
      </c>
      <c r="F450">
        <v>0</v>
      </c>
      <c r="G450">
        <v>0</v>
      </c>
      <c r="H450">
        <v>38.3658</v>
      </c>
      <c r="I450">
        <v>833.58420000000001</v>
      </c>
      <c r="J450">
        <v>919.61659999999995</v>
      </c>
      <c r="K450">
        <v>0</v>
      </c>
      <c r="L450">
        <v>4210.9372000000003</v>
      </c>
      <c r="N450">
        <v>0</v>
      </c>
      <c r="O450">
        <v>5285.1796000000004</v>
      </c>
      <c r="P450">
        <v>0</v>
      </c>
      <c r="Q450">
        <v>410.39780000000002</v>
      </c>
      <c r="R450">
        <v>290.64999999999998</v>
      </c>
      <c r="S450">
        <v>16.276399999999999</v>
      </c>
      <c r="T450">
        <v>0</v>
      </c>
      <c r="U450">
        <v>2021</v>
      </c>
      <c r="V450">
        <v>0.21871576924924899</v>
      </c>
      <c r="W450">
        <v>0</v>
      </c>
      <c r="X450">
        <v>0</v>
      </c>
      <c r="Y450">
        <v>0</v>
      </c>
      <c r="Z450">
        <v>0</v>
      </c>
      <c r="AA450">
        <v>11.96366465</v>
      </c>
      <c r="AB450">
        <v>3.3518325416807699</v>
      </c>
      <c r="AC450">
        <v>0</v>
      </c>
      <c r="AD450">
        <v>0</v>
      </c>
      <c r="AE450">
        <v>0</v>
      </c>
      <c r="AF450">
        <v>0</v>
      </c>
      <c r="AG450">
        <v>0</v>
      </c>
      <c r="AH450">
        <v>0</v>
      </c>
      <c r="AI450">
        <v>204.56</v>
      </c>
      <c r="AK450" s="106">
        <v>71466</v>
      </c>
    </row>
    <row r="451" spans="1:37" x14ac:dyDescent="0.25">
      <c r="A451" t="s">
        <v>648</v>
      </c>
      <c r="B451">
        <v>848</v>
      </c>
      <c r="C451">
        <v>2351.0136189926002</v>
      </c>
      <c r="D451">
        <v>2018</v>
      </c>
      <c r="E451">
        <v>21549.953600000001</v>
      </c>
      <c r="F451">
        <v>51.154400000000003</v>
      </c>
      <c r="G451">
        <v>0</v>
      </c>
      <c r="H451">
        <v>840.5598</v>
      </c>
      <c r="I451">
        <v>6260.6009999999997</v>
      </c>
      <c r="J451">
        <v>1533.4694</v>
      </c>
      <c r="K451">
        <v>5864.1544000000004</v>
      </c>
      <c r="L451">
        <v>7000.0146000000004</v>
      </c>
      <c r="N451">
        <v>0</v>
      </c>
      <c r="O451">
        <v>10040.213599999999</v>
      </c>
      <c r="P451">
        <v>0</v>
      </c>
      <c r="Q451">
        <v>9637.9539999999997</v>
      </c>
      <c r="R451">
        <v>1850.8592000000001</v>
      </c>
      <c r="S451">
        <v>22.089400000000001</v>
      </c>
      <c r="T451">
        <v>0</v>
      </c>
      <c r="U451">
        <v>2021</v>
      </c>
      <c r="V451">
        <v>1.4714995227509999</v>
      </c>
      <c r="W451">
        <v>0</v>
      </c>
      <c r="X451">
        <v>0</v>
      </c>
      <c r="Y451">
        <v>0</v>
      </c>
      <c r="Z451">
        <v>0</v>
      </c>
      <c r="AA451">
        <v>659.35299999999995</v>
      </c>
      <c r="AB451">
        <v>10.464030899192601</v>
      </c>
      <c r="AC451">
        <v>0</v>
      </c>
      <c r="AD451">
        <v>0</v>
      </c>
      <c r="AE451">
        <v>0</v>
      </c>
      <c r="AF451">
        <v>0</v>
      </c>
      <c r="AG451">
        <v>0</v>
      </c>
      <c r="AH451">
        <v>0</v>
      </c>
      <c r="AI451">
        <v>1328.38</v>
      </c>
      <c r="AK451" s="106">
        <v>71468</v>
      </c>
    </row>
    <row r="452" spans="1:37" x14ac:dyDescent="0.25">
      <c r="A452" t="s">
        <v>649</v>
      </c>
      <c r="B452">
        <v>368</v>
      </c>
      <c r="C452">
        <v>1578.8762069949901</v>
      </c>
      <c r="D452">
        <v>2018</v>
      </c>
      <c r="E452">
        <v>7033.73</v>
      </c>
      <c r="F452">
        <v>781.2672</v>
      </c>
      <c r="G452">
        <v>0</v>
      </c>
      <c r="H452">
        <v>303.43860000000001</v>
      </c>
      <c r="I452">
        <v>2725.1343999999999</v>
      </c>
      <c r="J452">
        <v>1463.7134000000001</v>
      </c>
      <c r="K452">
        <v>0</v>
      </c>
      <c r="L452">
        <v>1760.1764000000001</v>
      </c>
      <c r="N452">
        <v>0</v>
      </c>
      <c r="O452">
        <v>4588.7821999999996</v>
      </c>
      <c r="P452">
        <v>0</v>
      </c>
      <c r="Q452">
        <v>1516.0304000000001</v>
      </c>
      <c r="R452">
        <v>899.85239999999999</v>
      </c>
      <c r="S452">
        <v>29.065000000000001</v>
      </c>
      <c r="T452">
        <v>0</v>
      </c>
      <c r="U452">
        <v>2021</v>
      </c>
      <c r="V452">
        <v>0.663096067272537</v>
      </c>
      <c r="W452">
        <v>0</v>
      </c>
      <c r="X452">
        <v>0</v>
      </c>
      <c r="Y452">
        <v>0</v>
      </c>
      <c r="Z452">
        <v>0</v>
      </c>
      <c r="AA452">
        <v>31.903105719999999</v>
      </c>
      <c r="AB452">
        <v>10.318804579897799</v>
      </c>
      <c r="AC452">
        <v>0</v>
      </c>
      <c r="AD452">
        <v>0</v>
      </c>
      <c r="AE452">
        <v>0</v>
      </c>
      <c r="AF452">
        <v>0</v>
      </c>
      <c r="AG452">
        <v>0</v>
      </c>
      <c r="AH452">
        <v>0</v>
      </c>
      <c r="AI452">
        <v>636.86</v>
      </c>
      <c r="AK452" s="106">
        <v>71469</v>
      </c>
    </row>
    <row r="453" spans="1:37" x14ac:dyDescent="0.25">
      <c r="A453" t="s">
        <v>650</v>
      </c>
      <c r="B453">
        <v>349</v>
      </c>
      <c r="C453">
        <v>1427.87048299551</v>
      </c>
      <c r="D453">
        <v>2018</v>
      </c>
      <c r="E453">
        <v>6812.8360000000002</v>
      </c>
      <c r="F453">
        <v>0</v>
      </c>
      <c r="G453">
        <v>0</v>
      </c>
      <c r="H453">
        <v>266.23540000000003</v>
      </c>
      <c r="I453">
        <v>3004.1583999999998</v>
      </c>
      <c r="J453">
        <v>997.51080000000002</v>
      </c>
      <c r="K453">
        <v>0</v>
      </c>
      <c r="L453">
        <v>2544.9313999999999</v>
      </c>
      <c r="N453">
        <v>0</v>
      </c>
      <c r="O453">
        <v>4216.7502000000004</v>
      </c>
      <c r="P453">
        <v>0</v>
      </c>
      <c r="Q453">
        <v>1349.7786000000001</v>
      </c>
      <c r="R453">
        <v>1189.3398</v>
      </c>
      <c r="S453">
        <v>56.967399999999998</v>
      </c>
      <c r="T453">
        <v>0</v>
      </c>
      <c r="U453">
        <v>2021</v>
      </c>
      <c r="V453">
        <v>0.84762734430523901</v>
      </c>
      <c r="W453">
        <v>0</v>
      </c>
      <c r="X453">
        <v>0</v>
      </c>
      <c r="Y453">
        <v>0</v>
      </c>
      <c r="Z453">
        <v>0</v>
      </c>
      <c r="AA453">
        <v>19.939441080000002</v>
      </c>
      <c r="AB453">
        <v>6.2574565617250197</v>
      </c>
      <c r="AC453">
        <v>0</v>
      </c>
      <c r="AD453">
        <v>0</v>
      </c>
      <c r="AE453">
        <v>0</v>
      </c>
      <c r="AF453">
        <v>0</v>
      </c>
      <c r="AG453">
        <v>0</v>
      </c>
      <c r="AH453">
        <v>0</v>
      </c>
      <c r="AI453">
        <v>865.43</v>
      </c>
      <c r="AK453" s="106">
        <v>71470</v>
      </c>
    </row>
    <row r="454" spans="1:37" x14ac:dyDescent="0.25">
      <c r="A454" t="s">
        <v>651</v>
      </c>
      <c r="B454">
        <v>95</v>
      </c>
      <c r="C454">
        <v>520.08217699841396</v>
      </c>
      <c r="D454">
        <v>2018</v>
      </c>
      <c r="E454">
        <v>1505.567</v>
      </c>
      <c r="F454">
        <v>0</v>
      </c>
      <c r="G454">
        <v>0</v>
      </c>
      <c r="H454">
        <v>120.9104</v>
      </c>
      <c r="I454">
        <v>680.12099999999998</v>
      </c>
      <c r="J454">
        <v>335.9914</v>
      </c>
      <c r="K454">
        <v>2.3252000000000002</v>
      </c>
      <c r="L454">
        <v>366.21899999999999</v>
      </c>
      <c r="N454">
        <v>0</v>
      </c>
      <c r="O454">
        <v>870.78740000000005</v>
      </c>
      <c r="P454">
        <v>0</v>
      </c>
      <c r="Q454">
        <v>369.70679999999999</v>
      </c>
      <c r="R454">
        <v>255.77199999999999</v>
      </c>
      <c r="S454">
        <v>9.3008000000000006</v>
      </c>
      <c r="T454">
        <v>0</v>
      </c>
      <c r="U454">
        <v>2021</v>
      </c>
      <c r="V454">
        <v>0.18291126889801301</v>
      </c>
      <c r="W454">
        <v>0</v>
      </c>
      <c r="X454">
        <v>0</v>
      </c>
      <c r="Y454">
        <v>0</v>
      </c>
      <c r="Z454">
        <v>0</v>
      </c>
      <c r="AA454">
        <v>7.9757764309999999</v>
      </c>
      <c r="AB454">
        <v>0.233749285685252</v>
      </c>
      <c r="AC454">
        <v>0</v>
      </c>
      <c r="AD454">
        <v>0</v>
      </c>
      <c r="AE454">
        <v>0</v>
      </c>
      <c r="AF454">
        <v>0</v>
      </c>
      <c r="AG454">
        <v>0</v>
      </c>
      <c r="AH454">
        <v>0</v>
      </c>
      <c r="AI454">
        <v>184.68</v>
      </c>
      <c r="AK454" s="106">
        <v>71471</v>
      </c>
    </row>
    <row r="455" spans="1:37" x14ac:dyDescent="0.25">
      <c r="A455" t="s">
        <v>652</v>
      </c>
      <c r="B455">
        <v>206</v>
      </c>
      <c r="C455">
        <v>3413.38053248914</v>
      </c>
      <c r="D455">
        <v>2018</v>
      </c>
      <c r="E455">
        <v>9713.5229999999992</v>
      </c>
      <c r="F455">
        <v>32.552799999999998</v>
      </c>
      <c r="G455">
        <v>0</v>
      </c>
      <c r="H455">
        <v>990.53520000000003</v>
      </c>
      <c r="I455">
        <v>2067.1028000000001</v>
      </c>
      <c r="J455">
        <v>732.43799999999999</v>
      </c>
      <c r="K455">
        <v>0</v>
      </c>
      <c r="L455">
        <v>5890.8941999999997</v>
      </c>
      <c r="N455">
        <v>0</v>
      </c>
      <c r="O455">
        <v>7005.8275999999996</v>
      </c>
      <c r="P455">
        <v>0</v>
      </c>
      <c r="Q455">
        <v>1863.6478</v>
      </c>
      <c r="R455">
        <v>833.58420000000001</v>
      </c>
      <c r="S455">
        <v>10.4634</v>
      </c>
      <c r="T455">
        <v>0</v>
      </c>
      <c r="U455">
        <v>2021</v>
      </c>
      <c r="V455">
        <v>0.59150544680912598</v>
      </c>
      <c r="W455">
        <v>0</v>
      </c>
      <c r="X455">
        <v>0</v>
      </c>
      <c r="Y455">
        <v>0</v>
      </c>
      <c r="Z455">
        <v>0</v>
      </c>
      <c r="AA455">
        <v>11.96366465</v>
      </c>
      <c r="AB455">
        <v>0.642088282236562</v>
      </c>
      <c r="AC455">
        <v>0</v>
      </c>
      <c r="AD455">
        <v>0</v>
      </c>
      <c r="AE455">
        <v>0</v>
      </c>
      <c r="AF455">
        <v>0</v>
      </c>
      <c r="AG455">
        <v>0</v>
      </c>
      <c r="AH455">
        <v>0</v>
      </c>
      <c r="AI455">
        <v>588</v>
      </c>
      <c r="AK455" s="106">
        <v>71472</v>
      </c>
    </row>
    <row r="456" spans="1:37" x14ac:dyDescent="0.25">
      <c r="A456" t="s">
        <v>653</v>
      </c>
      <c r="B456">
        <v>149</v>
      </c>
      <c r="C456">
        <v>1056.70565149662</v>
      </c>
      <c r="D456">
        <v>2018</v>
      </c>
      <c r="E456">
        <v>5218.9114</v>
      </c>
      <c r="F456">
        <v>153.4632</v>
      </c>
      <c r="G456">
        <v>0</v>
      </c>
      <c r="H456">
        <v>81.382000000000005</v>
      </c>
      <c r="I456">
        <v>1462.5508</v>
      </c>
      <c r="J456">
        <v>752.20219999999995</v>
      </c>
      <c r="K456">
        <v>0</v>
      </c>
      <c r="L456">
        <v>2769.3132000000001</v>
      </c>
      <c r="N456">
        <v>0</v>
      </c>
      <c r="O456">
        <v>3838.9052000000001</v>
      </c>
      <c r="P456">
        <v>0</v>
      </c>
      <c r="Q456">
        <v>690.58439999999996</v>
      </c>
      <c r="R456">
        <v>689.42179999999996</v>
      </c>
      <c r="S456">
        <v>0</v>
      </c>
      <c r="T456">
        <v>0</v>
      </c>
      <c r="U456">
        <v>2021</v>
      </c>
      <c r="V456">
        <v>0.49012525829140602</v>
      </c>
      <c r="W456">
        <v>0</v>
      </c>
      <c r="X456">
        <v>0</v>
      </c>
      <c r="Y456">
        <v>0</v>
      </c>
      <c r="Z456">
        <v>0</v>
      </c>
      <c r="AA456">
        <v>7.9757764309999999</v>
      </c>
      <c r="AB456">
        <v>0.49397031134708802</v>
      </c>
      <c r="AC456">
        <v>0</v>
      </c>
      <c r="AD456">
        <v>0</v>
      </c>
      <c r="AE456">
        <v>0</v>
      </c>
      <c r="AF456">
        <v>0</v>
      </c>
      <c r="AG456">
        <v>0</v>
      </c>
      <c r="AH456">
        <v>0</v>
      </c>
      <c r="AI456">
        <v>487.79</v>
      </c>
      <c r="AK456" s="106">
        <v>71473</v>
      </c>
    </row>
    <row r="457" spans="1:37" x14ac:dyDescent="0.25">
      <c r="A457" t="s">
        <v>654</v>
      </c>
      <c r="B457">
        <v>147</v>
      </c>
      <c r="C457">
        <v>2302.47468349269</v>
      </c>
      <c r="D457">
        <v>2018</v>
      </c>
      <c r="E457">
        <v>6185.0320000000002</v>
      </c>
      <c r="F457">
        <v>0</v>
      </c>
      <c r="G457">
        <v>0</v>
      </c>
      <c r="H457">
        <v>110.447</v>
      </c>
      <c r="I457">
        <v>1126.5594000000001</v>
      </c>
      <c r="J457">
        <v>1719.4854</v>
      </c>
      <c r="K457">
        <v>0</v>
      </c>
      <c r="L457">
        <v>3228.5401999999999</v>
      </c>
      <c r="N457">
        <v>0</v>
      </c>
      <c r="O457">
        <v>4984.0662000000002</v>
      </c>
      <c r="P457">
        <v>0</v>
      </c>
      <c r="Q457">
        <v>684.77139999999997</v>
      </c>
      <c r="R457">
        <v>435.97500000000002</v>
      </c>
      <c r="S457">
        <v>80.219399999999993</v>
      </c>
      <c r="T457">
        <v>0</v>
      </c>
      <c r="U457">
        <v>2021</v>
      </c>
      <c r="V457">
        <v>0.30662650562718002</v>
      </c>
      <c r="W457">
        <v>0</v>
      </c>
      <c r="X457">
        <v>0</v>
      </c>
      <c r="Y457">
        <v>0</v>
      </c>
      <c r="Z457">
        <v>0</v>
      </c>
      <c r="AA457">
        <v>46.473999999999997</v>
      </c>
      <c r="AB457">
        <v>2.8017500125078998</v>
      </c>
      <c r="AC457">
        <v>0</v>
      </c>
      <c r="AD457">
        <v>0</v>
      </c>
      <c r="AE457">
        <v>0</v>
      </c>
      <c r="AF457">
        <v>0</v>
      </c>
      <c r="AG457">
        <v>0</v>
      </c>
      <c r="AH457">
        <v>0</v>
      </c>
      <c r="AI457">
        <v>308.08</v>
      </c>
      <c r="AK457" s="106">
        <v>71474</v>
      </c>
    </row>
    <row r="458" spans="1:37" x14ac:dyDescent="0.25">
      <c r="A458" t="s">
        <v>655</v>
      </c>
      <c r="B458">
        <v>6605</v>
      </c>
      <c r="C458">
        <v>1038.0212659966501</v>
      </c>
      <c r="D458">
        <v>2018</v>
      </c>
      <c r="E458">
        <v>211326.96460000001</v>
      </c>
      <c r="F458">
        <v>24118.136999999999</v>
      </c>
      <c r="G458">
        <v>0</v>
      </c>
      <c r="H458">
        <v>16928.618600000002</v>
      </c>
      <c r="I458">
        <v>49794.158000000003</v>
      </c>
      <c r="J458">
        <v>701.04780000000005</v>
      </c>
      <c r="K458">
        <v>1227.7056</v>
      </c>
      <c r="L458">
        <v>118557.29760000001</v>
      </c>
      <c r="N458">
        <v>0</v>
      </c>
      <c r="O458">
        <v>125345.719</v>
      </c>
      <c r="P458">
        <v>34945.430800000002</v>
      </c>
      <c r="Q458">
        <v>26008.524600000001</v>
      </c>
      <c r="R458">
        <v>24883.127799999998</v>
      </c>
      <c r="S458">
        <v>144.16239999999999</v>
      </c>
      <c r="T458">
        <v>0</v>
      </c>
      <c r="U458">
        <v>2021</v>
      </c>
      <c r="V458">
        <v>23.6226664112333</v>
      </c>
      <c r="W458">
        <v>0</v>
      </c>
      <c r="X458">
        <v>0</v>
      </c>
      <c r="Y458">
        <v>0</v>
      </c>
      <c r="Z458">
        <v>0</v>
      </c>
      <c r="AA458">
        <v>103.152</v>
      </c>
      <c r="AB458">
        <v>193.02550627082999</v>
      </c>
      <c r="AC458">
        <v>0</v>
      </c>
      <c r="AD458">
        <v>0</v>
      </c>
      <c r="AE458">
        <v>0</v>
      </c>
      <c r="AF458">
        <v>0</v>
      </c>
      <c r="AG458">
        <v>0</v>
      </c>
      <c r="AH458">
        <v>0</v>
      </c>
      <c r="AI458">
        <v>3650.56</v>
      </c>
      <c r="AK458" s="106">
        <v>71475</v>
      </c>
    </row>
    <row r="459" spans="1:37" x14ac:dyDescent="0.25">
      <c r="A459" t="s">
        <v>656</v>
      </c>
      <c r="B459">
        <v>489</v>
      </c>
      <c r="C459">
        <v>1888.48255599402</v>
      </c>
      <c r="D459">
        <v>2018</v>
      </c>
      <c r="E459">
        <v>8237.0210000000006</v>
      </c>
      <c r="F459">
        <v>182.5282</v>
      </c>
      <c r="G459">
        <v>0</v>
      </c>
      <c r="H459">
        <v>205.78020000000001</v>
      </c>
      <c r="I459">
        <v>3276.2067999999999</v>
      </c>
      <c r="J459">
        <v>1495.1035999999999</v>
      </c>
      <c r="K459">
        <v>0</v>
      </c>
      <c r="L459">
        <v>3077.4022</v>
      </c>
      <c r="N459">
        <v>0</v>
      </c>
      <c r="O459">
        <v>5585.1304</v>
      </c>
      <c r="P459">
        <v>0</v>
      </c>
      <c r="Q459">
        <v>1721.8106</v>
      </c>
      <c r="R459">
        <v>916.12879999999996</v>
      </c>
      <c r="S459">
        <v>12.788600000000001</v>
      </c>
      <c r="T459">
        <v>0</v>
      </c>
      <c r="U459">
        <v>2021</v>
      </c>
      <c r="V459">
        <v>1.0072744283358599</v>
      </c>
      <c r="W459">
        <v>0</v>
      </c>
      <c r="X459">
        <v>0</v>
      </c>
      <c r="Y459">
        <v>0</v>
      </c>
      <c r="Z459">
        <v>0</v>
      </c>
      <c r="AA459">
        <v>141.19421750000001</v>
      </c>
      <c r="AB459">
        <v>15.4857438119459</v>
      </c>
      <c r="AC459">
        <v>0</v>
      </c>
      <c r="AD459">
        <v>0</v>
      </c>
      <c r="AE459">
        <v>0</v>
      </c>
      <c r="AF459">
        <v>0</v>
      </c>
      <c r="AG459">
        <v>209.43845999999999</v>
      </c>
      <c r="AH459">
        <v>0</v>
      </c>
      <c r="AI459">
        <v>652.6</v>
      </c>
      <c r="AK459" s="106">
        <v>71477</v>
      </c>
    </row>
    <row r="460" spans="1:37" x14ac:dyDescent="0.25">
      <c r="A460" t="s">
        <v>657</v>
      </c>
      <c r="B460">
        <v>83</v>
      </c>
      <c r="C460">
        <v>1774.2600674942601</v>
      </c>
      <c r="D460">
        <v>2018</v>
      </c>
      <c r="E460">
        <v>4233.0266000000001</v>
      </c>
      <c r="F460">
        <v>0</v>
      </c>
      <c r="G460">
        <v>0</v>
      </c>
      <c r="H460">
        <v>36.040599999999998</v>
      </c>
      <c r="I460">
        <v>687.09659999999997</v>
      </c>
      <c r="J460">
        <v>1304.4372000000001</v>
      </c>
      <c r="K460">
        <v>0</v>
      </c>
      <c r="L460">
        <v>2205.4522000000002</v>
      </c>
      <c r="N460">
        <v>0</v>
      </c>
      <c r="O460">
        <v>3521.5154000000002</v>
      </c>
      <c r="P460">
        <v>0</v>
      </c>
      <c r="Q460">
        <v>365.0564</v>
      </c>
      <c r="R460">
        <v>324.36540000000002</v>
      </c>
      <c r="S460">
        <v>22.089400000000001</v>
      </c>
      <c r="T460">
        <v>0</v>
      </c>
      <c r="U460">
        <v>2021</v>
      </c>
      <c r="V460">
        <v>0.22636945721919999</v>
      </c>
      <c r="W460">
        <v>0</v>
      </c>
      <c r="X460">
        <v>0</v>
      </c>
      <c r="Y460">
        <v>0</v>
      </c>
      <c r="Z460">
        <v>0</v>
      </c>
      <c r="AA460">
        <v>3.9878882149999999</v>
      </c>
      <c r="AB460">
        <v>0.203196600363101</v>
      </c>
      <c r="AC460">
        <v>0</v>
      </c>
      <c r="AD460">
        <v>0</v>
      </c>
      <c r="AE460">
        <v>0</v>
      </c>
      <c r="AF460">
        <v>0</v>
      </c>
      <c r="AG460">
        <v>0</v>
      </c>
      <c r="AH460">
        <v>0</v>
      </c>
      <c r="AI460">
        <v>228.57</v>
      </c>
      <c r="AK460" s="106">
        <v>71478</v>
      </c>
    </row>
    <row r="461" spans="1:37" x14ac:dyDescent="0.25">
      <c r="A461" t="s">
        <v>658</v>
      </c>
      <c r="B461">
        <v>1736</v>
      </c>
      <c r="C461">
        <v>1473.72199949533</v>
      </c>
      <c r="D461">
        <v>2018</v>
      </c>
      <c r="E461">
        <v>26766.539799999999</v>
      </c>
      <c r="F461">
        <v>552.23500000000001</v>
      </c>
      <c r="G461">
        <v>0</v>
      </c>
      <c r="H461">
        <v>1843.8835999999999</v>
      </c>
      <c r="I461">
        <v>13664.0378</v>
      </c>
      <c r="J461">
        <v>377.84500000000003</v>
      </c>
      <c r="K461">
        <v>0</v>
      </c>
      <c r="L461">
        <v>10328.538399999999</v>
      </c>
      <c r="N461">
        <v>0</v>
      </c>
      <c r="O461">
        <v>12792.087799999999</v>
      </c>
      <c r="P461">
        <v>5972.2762000000002</v>
      </c>
      <c r="Q461">
        <v>5725.8050000000003</v>
      </c>
      <c r="R461">
        <v>2255.444</v>
      </c>
      <c r="S461">
        <v>20.9268</v>
      </c>
      <c r="T461">
        <v>0</v>
      </c>
      <c r="U461">
        <v>2021</v>
      </c>
      <c r="V461">
        <v>1.70953905072622</v>
      </c>
      <c r="W461">
        <v>0</v>
      </c>
      <c r="X461">
        <v>0</v>
      </c>
      <c r="Y461">
        <v>0</v>
      </c>
      <c r="Z461">
        <v>0</v>
      </c>
      <c r="AA461">
        <v>113.327</v>
      </c>
      <c r="AB461">
        <v>26.352055067712602</v>
      </c>
      <c r="AC461">
        <v>0</v>
      </c>
      <c r="AD461">
        <v>0</v>
      </c>
      <c r="AE461">
        <v>0</v>
      </c>
      <c r="AF461">
        <v>0</v>
      </c>
      <c r="AG461">
        <v>0</v>
      </c>
      <c r="AH461">
        <v>0</v>
      </c>
      <c r="AI461">
        <v>1601.68</v>
      </c>
      <c r="AK461" s="106">
        <v>71479</v>
      </c>
    </row>
    <row r="462" spans="1:37" x14ac:dyDescent="0.25">
      <c r="A462" t="s">
        <v>659</v>
      </c>
      <c r="B462">
        <v>599</v>
      </c>
      <c r="C462">
        <v>1455.7384859952799</v>
      </c>
      <c r="D462">
        <v>2018</v>
      </c>
      <c r="E462">
        <v>11106.317800000001</v>
      </c>
      <c r="F462">
        <v>231.35740000000001</v>
      </c>
      <c r="G462">
        <v>0</v>
      </c>
      <c r="H462">
        <v>512.70659999999998</v>
      </c>
      <c r="I462">
        <v>5513.0492000000004</v>
      </c>
      <c r="J462">
        <v>930.08</v>
      </c>
      <c r="K462">
        <v>0</v>
      </c>
      <c r="L462">
        <v>3919.1246000000001</v>
      </c>
      <c r="N462">
        <v>0</v>
      </c>
      <c r="O462">
        <v>6680.2996000000003</v>
      </c>
      <c r="P462">
        <v>0</v>
      </c>
      <c r="Q462">
        <v>2821.6302000000001</v>
      </c>
      <c r="R462">
        <v>1532.3068000000001</v>
      </c>
      <c r="S462">
        <v>72.081199999999995</v>
      </c>
      <c r="T462">
        <v>0</v>
      </c>
      <c r="U462">
        <v>2021</v>
      </c>
      <c r="V462">
        <v>1.1010217915056599</v>
      </c>
      <c r="W462">
        <v>0</v>
      </c>
      <c r="X462">
        <v>0</v>
      </c>
      <c r="Y462">
        <v>0</v>
      </c>
      <c r="Z462">
        <v>0</v>
      </c>
      <c r="AA462">
        <v>23.927329289999999</v>
      </c>
      <c r="AB462">
        <v>11.5254232715242</v>
      </c>
      <c r="AC462">
        <v>0</v>
      </c>
      <c r="AD462">
        <v>0</v>
      </c>
      <c r="AE462">
        <v>0</v>
      </c>
      <c r="AF462">
        <v>0</v>
      </c>
      <c r="AG462">
        <v>0</v>
      </c>
      <c r="AH462">
        <v>0</v>
      </c>
      <c r="AI462">
        <v>1083.24</v>
      </c>
      <c r="AK462" s="106">
        <v>71480</v>
      </c>
    </row>
    <row r="463" spans="1:37" x14ac:dyDescent="0.25">
      <c r="A463" t="s">
        <v>660</v>
      </c>
      <c r="B463">
        <v>1132</v>
      </c>
      <c r="C463">
        <v>637.00412349796397</v>
      </c>
      <c r="D463">
        <v>2018</v>
      </c>
      <c r="E463">
        <v>95840.093599999993</v>
      </c>
      <c r="F463">
        <v>68.593400000000003</v>
      </c>
      <c r="G463">
        <v>0</v>
      </c>
      <c r="H463">
        <v>1141.6732</v>
      </c>
      <c r="I463">
        <v>8448.6142</v>
      </c>
      <c r="J463">
        <v>616.178</v>
      </c>
      <c r="K463">
        <v>569.67399999999998</v>
      </c>
      <c r="L463">
        <v>84995.360799999995</v>
      </c>
      <c r="N463">
        <v>0</v>
      </c>
      <c r="O463">
        <v>86595.098400000003</v>
      </c>
      <c r="P463">
        <v>3593.5965999999999</v>
      </c>
      <c r="Q463">
        <v>4446.9449999999997</v>
      </c>
      <c r="R463">
        <v>1195.1528000000001</v>
      </c>
      <c r="S463">
        <v>9.3008000000000006</v>
      </c>
      <c r="T463">
        <v>0</v>
      </c>
      <c r="U463">
        <v>2021</v>
      </c>
      <c r="V463">
        <v>0.91893050889079397</v>
      </c>
      <c r="W463">
        <v>0</v>
      </c>
      <c r="X463">
        <v>0</v>
      </c>
      <c r="Y463">
        <v>0</v>
      </c>
      <c r="Z463">
        <v>0</v>
      </c>
      <c r="AA463">
        <v>49.468000000000004</v>
      </c>
      <c r="AB463">
        <v>26.962163942628202</v>
      </c>
      <c r="AC463">
        <v>0</v>
      </c>
      <c r="AD463">
        <v>0</v>
      </c>
      <c r="AE463">
        <v>0</v>
      </c>
      <c r="AF463">
        <v>0</v>
      </c>
      <c r="AG463">
        <v>0</v>
      </c>
      <c r="AH463">
        <v>0</v>
      </c>
      <c r="AI463">
        <v>848.87</v>
      </c>
      <c r="AK463" s="106">
        <v>71481</v>
      </c>
    </row>
    <row r="464" spans="1:37" x14ac:dyDescent="0.25">
      <c r="A464" t="s">
        <v>661</v>
      </c>
      <c r="B464">
        <v>837</v>
      </c>
      <c r="C464">
        <v>3754.3774789879999</v>
      </c>
      <c r="D464">
        <v>2018</v>
      </c>
      <c r="E464">
        <v>15324.230600000001</v>
      </c>
      <c r="F464">
        <v>219.73140000000001</v>
      </c>
      <c r="G464">
        <v>0</v>
      </c>
      <c r="H464">
        <v>1099.8196</v>
      </c>
      <c r="I464">
        <v>6138.5280000000002</v>
      </c>
      <c r="J464">
        <v>2604.2240000000002</v>
      </c>
      <c r="K464">
        <v>910.31579999999997</v>
      </c>
      <c r="L464">
        <v>4351.6117999999997</v>
      </c>
      <c r="N464">
        <v>0</v>
      </c>
      <c r="O464">
        <v>8607.8904000000002</v>
      </c>
      <c r="P464">
        <v>1955.4931999999999</v>
      </c>
      <c r="Q464">
        <v>2969.2804000000001</v>
      </c>
      <c r="R464">
        <v>1646.2416000000001</v>
      </c>
      <c r="S464">
        <v>144.16239999999999</v>
      </c>
      <c r="T464">
        <v>0</v>
      </c>
      <c r="U464">
        <v>2021</v>
      </c>
      <c r="V464">
        <v>1.2011976415879</v>
      </c>
      <c r="W464">
        <v>0</v>
      </c>
      <c r="X464">
        <v>0</v>
      </c>
      <c r="Y464">
        <v>0</v>
      </c>
      <c r="Z464">
        <v>0</v>
      </c>
      <c r="AA464">
        <v>141.601</v>
      </c>
      <c r="AB464">
        <v>15.275947487482201</v>
      </c>
      <c r="AC464">
        <v>0</v>
      </c>
      <c r="AD464">
        <v>0</v>
      </c>
      <c r="AE464">
        <v>0</v>
      </c>
      <c r="AF464">
        <v>0</v>
      </c>
      <c r="AG464">
        <v>0</v>
      </c>
      <c r="AH464">
        <v>0</v>
      </c>
      <c r="AI464">
        <v>1161.92</v>
      </c>
      <c r="AK464" s="106">
        <v>71482</v>
      </c>
    </row>
    <row r="465" spans="1:37" x14ac:dyDescent="0.25">
      <c r="A465" t="s">
        <v>662</v>
      </c>
      <c r="B465">
        <v>418</v>
      </c>
      <c r="C465">
        <v>1058.7014694966399</v>
      </c>
      <c r="D465">
        <v>2018</v>
      </c>
      <c r="E465">
        <v>12251.478800000001</v>
      </c>
      <c r="F465">
        <v>2864.6464000000001</v>
      </c>
      <c r="G465">
        <v>0</v>
      </c>
      <c r="H465">
        <v>316.22719999999998</v>
      </c>
      <c r="I465">
        <v>3165.7597999999998</v>
      </c>
      <c r="J465">
        <v>696.39739999999995</v>
      </c>
      <c r="K465">
        <v>0</v>
      </c>
      <c r="L465">
        <v>5208.4480000000003</v>
      </c>
      <c r="N465">
        <v>0</v>
      </c>
      <c r="O465">
        <v>6825.6246000000001</v>
      </c>
      <c r="P465">
        <v>0</v>
      </c>
      <c r="Q465">
        <v>2347.2894000000001</v>
      </c>
      <c r="R465">
        <v>3056.4753999999998</v>
      </c>
      <c r="S465">
        <v>22.089400000000001</v>
      </c>
      <c r="T465">
        <v>0</v>
      </c>
      <c r="U465">
        <v>2021</v>
      </c>
      <c r="V465">
        <v>2.77630785241496</v>
      </c>
      <c r="W465">
        <v>0</v>
      </c>
      <c r="X465">
        <v>0</v>
      </c>
      <c r="Y465">
        <v>0</v>
      </c>
      <c r="Z465">
        <v>0</v>
      </c>
      <c r="AA465">
        <v>31.903105719999999</v>
      </c>
      <c r="AB465">
        <v>15.6841856376035</v>
      </c>
      <c r="AC465">
        <v>0</v>
      </c>
      <c r="AD465">
        <v>0</v>
      </c>
      <c r="AE465">
        <v>0</v>
      </c>
      <c r="AF465">
        <v>0</v>
      </c>
      <c r="AG465">
        <v>0</v>
      </c>
      <c r="AH465">
        <v>0</v>
      </c>
      <c r="AI465">
        <v>740.38</v>
      </c>
      <c r="AK465" s="106">
        <v>71483</v>
      </c>
    </row>
    <row r="466" spans="1:37" x14ac:dyDescent="0.25">
      <c r="A466" t="s">
        <v>663</v>
      </c>
      <c r="B466">
        <v>1256</v>
      </c>
      <c r="C466">
        <v>3205.9844899898299</v>
      </c>
      <c r="D466">
        <v>2018</v>
      </c>
      <c r="E466">
        <v>26786.304</v>
      </c>
      <c r="F466">
        <v>173.22739999999999</v>
      </c>
      <c r="G466">
        <v>0</v>
      </c>
      <c r="H466">
        <v>763.82820000000004</v>
      </c>
      <c r="I466">
        <v>9640.2792000000009</v>
      </c>
      <c r="J466">
        <v>3494.7755999999999</v>
      </c>
      <c r="K466">
        <v>0</v>
      </c>
      <c r="L466">
        <v>12714.193600000001</v>
      </c>
      <c r="N466">
        <v>0</v>
      </c>
      <c r="O466">
        <v>16912.342199999999</v>
      </c>
      <c r="P466">
        <v>806.84439999999995</v>
      </c>
      <c r="Q466">
        <v>5088.7002000000002</v>
      </c>
      <c r="R466">
        <v>3386.6538</v>
      </c>
      <c r="S466">
        <v>592.92600000000004</v>
      </c>
      <c r="T466">
        <v>0</v>
      </c>
      <c r="U466">
        <v>2021</v>
      </c>
      <c r="V466">
        <v>2.4685080403147999</v>
      </c>
      <c r="W466">
        <v>0</v>
      </c>
      <c r="X466">
        <v>0</v>
      </c>
      <c r="Y466">
        <v>0</v>
      </c>
      <c r="Z466">
        <v>0</v>
      </c>
      <c r="AA466">
        <v>87.706999999999994</v>
      </c>
      <c r="AB466">
        <v>15.115114311857401</v>
      </c>
      <c r="AC466">
        <v>0</v>
      </c>
      <c r="AD466">
        <v>0</v>
      </c>
      <c r="AE466">
        <v>0</v>
      </c>
      <c r="AF466">
        <v>0</v>
      </c>
      <c r="AG466">
        <v>0</v>
      </c>
      <c r="AH466">
        <v>0</v>
      </c>
      <c r="AI466">
        <v>2414.94</v>
      </c>
      <c r="AK466" s="106">
        <v>71484</v>
      </c>
    </row>
    <row r="467" spans="1:37" x14ac:dyDescent="0.25">
      <c r="A467" t="s">
        <v>664</v>
      </c>
      <c r="B467">
        <v>257</v>
      </c>
      <c r="C467">
        <v>675.48300699783999</v>
      </c>
      <c r="D467">
        <v>2018</v>
      </c>
      <c r="E467">
        <v>5290.9925999999996</v>
      </c>
      <c r="F467">
        <v>109.28440000000001</v>
      </c>
      <c r="G467">
        <v>0</v>
      </c>
      <c r="H467">
        <v>375.51979999999998</v>
      </c>
      <c r="I467">
        <v>2022.924</v>
      </c>
      <c r="J467">
        <v>547.58460000000002</v>
      </c>
      <c r="K467">
        <v>0</v>
      </c>
      <c r="L467">
        <v>2235.6797999999999</v>
      </c>
      <c r="N467">
        <v>0</v>
      </c>
      <c r="O467">
        <v>3578.4828000000002</v>
      </c>
      <c r="P467">
        <v>0</v>
      </c>
      <c r="Q467">
        <v>1049.8278</v>
      </c>
      <c r="R467">
        <v>631.29179999999997</v>
      </c>
      <c r="S467">
        <v>30.227599999999999</v>
      </c>
      <c r="T467">
        <v>0</v>
      </c>
      <c r="U467">
        <v>2021</v>
      </c>
      <c r="V467">
        <v>0.49042820184060099</v>
      </c>
      <c r="W467">
        <v>0</v>
      </c>
      <c r="X467">
        <v>0</v>
      </c>
      <c r="Y467">
        <v>0</v>
      </c>
      <c r="Z467">
        <v>0</v>
      </c>
      <c r="AA467">
        <v>15.95155286</v>
      </c>
      <c r="AB467">
        <v>2.4610508896737699</v>
      </c>
      <c r="AC467">
        <v>0</v>
      </c>
      <c r="AD467">
        <v>0</v>
      </c>
      <c r="AE467">
        <v>0</v>
      </c>
      <c r="AF467">
        <v>0</v>
      </c>
      <c r="AG467">
        <v>31.276979999999998</v>
      </c>
      <c r="AH467">
        <v>0</v>
      </c>
      <c r="AI467">
        <v>446.38</v>
      </c>
      <c r="AK467" s="106">
        <v>71485</v>
      </c>
    </row>
    <row r="468" spans="1:37" x14ac:dyDescent="0.25">
      <c r="A468" t="s">
        <v>665</v>
      </c>
      <c r="B468">
        <v>8541</v>
      </c>
      <c r="C468">
        <v>2431.8296564922098</v>
      </c>
      <c r="D468">
        <v>2018</v>
      </c>
      <c r="E468">
        <v>163670.82800000001</v>
      </c>
      <c r="F468">
        <v>15875.303</v>
      </c>
      <c r="G468">
        <v>0</v>
      </c>
      <c r="H468">
        <v>21466.2464</v>
      </c>
      <c r="I468">
        <v>71952.151400000002</v>
      </c>
      <c r="J468">
        <v>1225.3804</v>
      </c>
      <c r="K468">
        <v>597.57640000000004</v>
      </c>
      <c r="L468">
        <v>52554.170400000003</v>
      </c>
      <c r="N468">
        <v>0</v>
      </c>
      <c r="O468">
        <v>68388.782399999996</v>
      </c>
      <c r="P468">
        <v>52141.447399999997</v>
      </c>
      <c r="Q468">
        <v>34446.6754</v>
      </c>
      <c r="R468">
        <v>8639.2806</v>
      </c>
      <c r="S468">
        <v>55.8048</v>
      </c>
      <c r="T468">
        <v>0</v>
      </c>
      <c r="U468">
        <v>2021</v>
      </c>
      <c r="V468">
        <v>6.3889884725591397</v>
      </c>
      <c r="W468">
        <v>0</v>
      </c>
      <c r="X468">
        <v>0</v>
      </c>
      <c r="Y468">
        <v>0</v>
      </c>
      <c r="Z468">
        <v>0</v>
      </c>
      <c r="AA468">
        <v>163.5</v>
      </c>
      <c r="AB468">
        <v>118.11094003073801</v>
      </c>
      <c r="AC468">
        <v>0</v>
      </c>
      <c r="AD468">
        <v>0</v>
      </c>
      <c r="AE468">
        <v>0</v>
      </c>
      <c r="AF468">
        <v>0</v>
      </c>
      <c r="AG468">
        <v>0</v>
      </c>
      <c r="AH468">
        <v>0</v>
      </c>
      <c r="AI468">
        <v>6135.06</v>
      </c>
      <c r="AK468" s="106">
        <v>71486</v>
      </c>
    </row>
    <row r="469" spans="1:37" x14ac:dyDescent="0.25">
      <c r="A469" t="s">
        <v>666</v>
      </c>
      <c r="B469">
        <v>160</v>
      </c>
      <c r="C469">
        <v>247.31733949918299</v>
      </c>
      <c r="D469">
        <v>2018</v>
      </c>
      <c r="E469">
        <v>3438.9708000000001</v>
      </c>
      <c r="F469">
        <v>0</v>
      </c>
      <c r="G469">
        <v>0</v>
      </c>
      <c r="H469">
        <v>562.69839999999999</v>
      </c>
      <c r="I469">
        <v>1386.9818</v>
      </c>
      <c r="J469">
        <v>452.25139999999999</v>
      </c>
      <c r="K469">
        <v>0</v>
      </c>
      <c r="L469">
        <v>1037.0391999999999</v>
      </c>
      <c r="N469">
        <v>0</v>
      </c>
      <c r="O469">
        <v>2017.1110000000001</v>
      </c>
      <c r="P469">
        <v>215.08099999999999</v>
      </c>
      <c r="Q469">
        <v>914.96619999999996</v>
      </c>
      <c r="R469">
        <v>291.81259999999997</v>
      </c>
      <c r="S469">
        <v>0</v>
      </c>
      <c r="T469">
        <v>0</v>
      </c>
      <c r="U469">
        <v>2021</v>
      </c>
      <c r="V469">
        <v>0.20742688410870999</v>
      </c>
      <c r="W469">
        <v>0</v>
      </c>
      <c r="X469">
        <v>0</v>
      </c>
      <c r="Y469">
        <v>0</v>
      </c>
      <c r="Z469">
        <v>0</v>
      </c>
      <c r="AA469">
        <v>3.9878882149999999</v>
      </c>
      <c r="AB469">
        <v>3.9704106870032798</v>
      </c>
      <c r="AC469">
        <v>0</v>
      </c>
      <c r="AD469">
        <v>0</v>
      </c>
      <c r="AE469">
        <v>0</v>
      </c>
      <c r="AF469">
        <v>0</v>
      </c>
      <c r="AG469">
        <v>0</v>
      </c>
      <c r="AH469">
        <v>0</v>
      </c>
      <c r="AI469">
        <v>206.21</v>
      </c>
      <c r="AK469" s="106">
        <v>71487</v>
      </c>
    </row>
    <row r="470" spans="1:37" x14ac:dyDescent="0.25">
      <c r="A470" t="s">
        <v>667</v>
      </c>
      <c r="B470">
        <v>102</v>
      </c>
      <c r="C470">
        <v>637.07861549792801</v>
      </c>
      <c r="D470">
        <v>2018</v>
      </c>
      <c r="E470">
        <v>2835.5814</v>
      </c>
      <c r="F470">
        <v>544.09680000000003</v>
      </c>
      <c r="G470">
        <v>0</v>
      </c>
      <c r="H470">
        <v>179.04040000000001</v>
      </c>
      <c r="I470">
        <v>992.86040000000003</v>
      </c>
      <c r="J470">
        <v>488.29199999999997</v>
      </c>
      <c r="K470">
        <v>0</v>
      </c>
      <c r="L470">
        <v>631.29179999999997</v>
      </c>
      <c r="N470">
        <v>0</v>
      </c>
      <c r="O470">
        <v>1503.2418</v>
      </c>
      <c r="P470">
        <v>0</v>
      </c>
      <c r="Q470">
        <v>921.94179999999994</v>
      </c>
      <c r="R470">
        <v>410.39780000000002</v>
      </c>
      <c r="S470">
        <v>0</v>
      </c>
      <c r="T470">
        <v>0</v>
      </c>
      <c r="U470">
        <v>2021</v>
      </c>
      <c r="V470">
        <v>0.28681066450686998</v>
      </c>
      <c r="W470">
        <v>0</v>
      </c>
      <c r="X470">
        <v>0</v>
      </c>
      <c r="Y470">
        <v>0</v>
      </c>
      <c r="Z470">
        <v>0</v>
      </c>
      <c r="AA470">
        <v>55.764000000000003</v>
      </c>
      <c r="AB470">
        <v>0.31669604873395402</v>
      </c>
      <c r="AC470">
        <v>0</v>
      </c>
      <c r="AD470">
        <v>0</v>
      </c>
      <c r="AE470">
        <v>0</v>
      </c>
      <c r="AF470">
        <v>0</v>
      </c>
      <c r="AG470">
        <v>0</v>
      </c>
      <c r="AH470">
        <v>0</v>
      </c>
      <c r="AI470">
        <v>290.69</v>
      </c>
      <c r="AK470" s="106">
        <v>71488</v>
      </c>
    </row>
    <row r="471" spans="1:37" x14ac:dyDescent="0.25">
      <c r="A471" t="s">
        <v>668</v>
      </c>
      <c r="B471">
        <v>576</v>
      </c>
      <c r="C471">
        <v>1590.1447804950301</v>
      </c>
      <c r="D471">
        <v>2018</v>
      </c>
      <c r="E471">
        <v>8392.8094000000001</v>
      </c>
      <c r="F471">
        <v>173.22739999999999</v>
      </c>
      <c r="G471">
        <v>0</v>
      </c>
      <c r="H471">
        <v>337.154</v>
      </c>
      <c r="I471">
        <v>3978.4171999999999</v>
      </c>
      <c r="J471">
        <v>1183.5268000000001</v>
      </c>
      <c r="K471">
        <v>0</v>
      </c>
      <c r="L471">
        <v>2720.4839999999999</v>
      </c>
      <c r="N471">
        <v>0</v>
      </c>
      <c r="O471">
        <v>4463.2214000000004</v>
      </c>
      <c r="P471">
        <v>0</v>
      </c>
      <c r="Q471">
        <v>2442.6226000000001</v>
      </c>
      <c r="R471">
        <v>1305.5998</v>
      </c>
      <c r="S471">
        <v>181.3656</v>
      </c>
      <c r="T471">
        <v>0</v>
      </c>
      <c r="U471">
        <v>2021</v>
      </c>
      <c r="V471">
        <v>1.2238025479311401</v>
      </c>
      <c r="W471">
        <v>0</v>
      </c>
      <c r="X471">
        <v>0</v>
      </c>
      <c r="Y471">
        <v>0</v>
      </c>
      <c r="Z471">
        <v>0</v>
      </c>
      <c r="AA471">
        <v>434.01100000000002</v>
      </c>
      <c r="AB471">
        <v>11.2456171384281</v>
      </c>
      <c r="AC471">
        <v>0</v>
      </c>
      <c r="AD471">
        <v>0</v>
      </c>
      <c r="AE471">
        <v>0</v>
      </c>
      <c r="AF471">
        <v>0</v>
      </c>
      <c r="AG471">
        <v>46.741622399999997</v>
      </c>
      <c r="AH471">
        <v>0</v>
      </c>
      <c r="AI471">
        <v>925.89</v>
      </c>
      <c r="AK471" s="106">
        <v>71489</v>
      </c>
    </row>
    <row r="472" spans="1:37" x14ac:dyDescent="0.25">
      <c r="A472" t="s">
        <v>669</v>
      </c>
      <c r="B472">
        <v>1013</v>
      </c>
      <c r="C472">
        <v>4082.3322774871099</v>
      </c>
      <c r="D472">
        <v>2018</v>
      </c>
      <c r="E472">
        <v>35512.779600000002</v>
      </c>
      <c r="F472">
        <v>634.77959999999996</v>
      </c>
      <c r="G472">
        <v>0</v>
      </c>
      <c r="H472">
        <v>755.69</v>
      </c>
      <c r="I472">
        <v>7145.3396000000002</v>
      </c>
      <c r="J472">
        <v>3091.3534</v>
      </c>
      <c r="K472">
        <v>0</v>
      </c>
      <c r="L472">
        <v>23885.616999999998</v>
      </c>
      <c r="N472">
        <v>0</v>
      </c>
      <c r="O472">
        <v>29732.332399999999</v>
      </c>
      <c r="P472">
        <v>0</v>
      </c>
      <c r="Q472">
        <v>3605.2226000000001</v>
      </c>
      <c r="R472">
        <v>1996.1841999999999</v>
      </c>
      <c r="S472">
        <v>179.04040000000001</v>
      </c>
      <c r="T472">
        <v>0</v>
      </c>
      <c r="U472">
        <v>2021</v>
      </c>
      <c r="V472">
        <v>1.49764956919146</v>
      </c>
      <c r="W472">
        <v>0</v>
      </c>
      <c r="X472">
        <v>0</v>
      </c>
      <c r="Y472">
        <v>0</v>
      </c>
      <c r="Z472">
        <v>0</v>
      </c>
      <c r="AA472">
        <v>95.638999999999996</v>
      </c>
      <c r="AB472">
        <v>16.192838231449102</v>
      </c>
      <c r="AC472">
        <v>0</v>
      </c>
      <c r="AD472">
        <v>0</v>
      </c>
      <c r="AE472">
        <v>0</v>
      </c>
      <c r="AF472">
        <v>0</v>
      </c>
      <c r="AG472">
        <v>0</v>
      </c>
      <c r="AH472">
        <v>0</v>
      </c>
      <c r="AI472">
        <v>1416.99</v>
      </c>
      <c r="AK472" s="106">
        <v>71490</v>
      </c>
    </row>
    <row r="473" spans="1:37" x14ac:dyDescent="0.25">
      <c r="A473" t="s">
        <v>670</v>
      </c>
      <c r="B473">
        <v>1153</v>
      </c>
      <c r="C473">
        <v>2622.6664434916602</v>
      </c>
      <c r="D473">
        <v>2018</v>
      </c>
      <c r="E473">
        <v>32083.1096</v>
      </c>
      <c r="F473">
        <v>363.8938</v>
      </c>
      <c r="G473">
        <v>0</v>
      </c>
      <c r="H473">
        <v>2977.4186</v>
      </c>
      <c r="I473">
        <v>10506.4162</v>
      </c>
      <c r="J473">
        <v>2033.3874000000001</v>
      </c>
      <c r="K473">
        <v>6480.3324000000002</v>
      </c>
      <c r="L473">
        <v>9721.6612000000005</v>
      </c>
      <c r="N473">
        <v>0</v>
      </c>
      <c r="O473">
        <v>19982.768800000002</v>
      </c>
      <c r="P473">
        <v>5011.9686000000002</v>
      </c>
      <c r="Q473">
        <v>4782.9363999999996</v>
      </c>
      <c r="R473">
        <v>2149.6473999999998</v>
      </c>
      <c r="S473">
        <v>155.7884</v>
      </c>
      <c r="T473">
        <v>0</v>
      </c>
      <c r="U473">
        <v>2021</v>
      </c>
      <c r="V473">
        <v>1.5492656127884801</v>
      </c>
      <c r="W473">
        <v>0</v>
      </c>
      <c r="X473">
        <v>0</v>
      </c>
      <c r="Y473">
        <v>0</v>
      </c>
      <c r="Z473">
        <v>0</v>
      </c>
      <c r="AA473">
        <v>37.674999999999997</v>
      </c>
      <c r="AB473">
        <v>12.356715177410599</v>
      </c>
      <c r="AC473">
        <v>0</v>
      </c>
      <c r="AD473">
        <v>0</v>
      </c>
      <c r="AE473">
        <v>0</v>
      </c>
      <c r="AF473">
        <v>0</v>
      </c>
      <c r="AG473">
        <v>0</v>
      </c>
      <c r="AH473">
        <v>0</v>
      </c>
      <c r="AI473">
        <v>1551.99</v>
      </c>
      <c r="AK473" s="106">
        <v>71491</v>
      </c>
    </row>
    <row r="474" spans="1:37" x14ac:dyDescent="0.25">
      <c r="A474" t="s">
        <v>671</v>
      </c>
      <c r="B474">
        <v>127</v>
      </c>
      <c r="C474">
        <v>937.30733099699296</v>
      </c>
      <c r="D474">
        <v>2018</v>
      </c>
      <c r="E474">
        <v>4277.2053999999998</v>
      </c>
      <c r="F474">
        <v>0</v>
      </c>
      <c r="G474">
        <v>0</v>
      </c>
      <c r="H474">
        <v>38.3658</v>
      </c>
      <c r="I474">
        <v>1317.2257999999999</v>
      </c>
      <c r="J474">
        <v>323.20280000000002</v>
      </c>
      <c r="K474">
        <v>1675.3065999999999</v>
      </c>
      <c r="L474">
        <v>923.10440000000006</v>
      </c>
      <c r="N474">
        <v>0</v>
      </c>
      <c r="O474">
        <v>1470.6890000000001</v>
      </c>
      <c r="P474">
        <v>0</v>
      </c>
      <c r="Q474">
        <v>2211.2651999999998</v>
      </c>
      <c r="R474">
        <v>583.62519999999995</v>
      </c>
      <c r="S474">
        <v>11.625999999999999</v>
      </c>
      <c r="T474">
        <v>0</v>
      </c>
      <c r="U474">
        <v>2021</v>
      </c>
      <c r="V474">
        <v>0.41639525627947299</v>
      </c>
      <c r="W474">
        <v>0</v>
      </c>
      <c r="X474">
        <v>0</v>
      </c>
      <c r="Y474">
        <v>0</v>
      </c>
      <c r="Z474">
        <v>0</v>
      </c>
      <c r="AA474">
        <v>3.9878882149999999</v>
      </c>
      <c r="AB474">
        <v>5.3161153719777001</v>
      </c>
      <c r="AC474">
        <v>0</v>
      </c>
      <c r="AD474">
        <v>0</v>
      </c>
      <c r="AE474">
        <v>0</v>
      </c>
      <c r="AF474">
        <v>0</v>
      </c>
      <c r="AG474">
        <v>0</v>
      </c>
      <c r="AH474">
        <v>0</v>
      </c>
      <c r="AI474">
        <v>416.57</v>
      </c>
      <c r="AK474" s="106">
        <v>71492</v>
      </c>
    </row>
    <row r="475" spans="1:37" x14ac:dyDescent="0.25">
      <c r="A475" t="s">
        <v>672</v>
      </c>
      <c r="B475">
        <v>345</v>
      </c>
      <c r="C475">
        <v>1717.39079949457</v>
      </c>
      <c r="D475">
        <v>2018</v>
      </c>
      <c r="E475">
        <v>14020.956</v>
      </c>
      <c r="F475">
        <v>0</v>
      </c>
      <c r="G475">
        <v>0</v>
      </c>
      <c r="H475">
        <v>56.967399999999998</v>
      </c>
      <c r="I475">
        <v>2613.5248000000001</v>
      </c>
      <c r="J475">
        <v>1063.779</v>
      </c>
      <c r="K475">
        <v>0</v>
      </c>
      <c r="L475">
        <v>10286.684800000001</v>
      </c>
      <c r="N475">
        <v>0</v>
      </c>
      <c r="O475">
        <v>11945.715</v>
      </c>
      <c r="P475">
        <v>0</v>
      </c>
      <c r="Q475">
        <v>1233.5186000000001</v>
      </c>
      <c r="R475">
        <v>783.5924</v>
      </c>
      <c r="S475">
        <v>58.13</v>
      </c>
      <c r="T475">
        <v>0</v>
      </c>
      <c r="U475">
        <v>2021</v>
      </c>
      <c r="V475">
        <v>0.55740273089969605</v>
      </c>
      <c r="W475">
        <v>0</v>
      </c>
      <c r="X475">
        <v>0</v>
      </c>
      <c r="Y475">
        <v>0</v>
      </c>
      <c r="Z475">
        <v>0</v>
      </c>
      <c r="AA475">
        <v>69.885441080000007</v>
      </c>
      <c r="AB475">
        <v>0.88239534584254797</v>
      </c>
      <c r="AC475">
        <v>0</v>
      </c>
      <c r="AD475">
        <v>0</v>
      </c>
      <c r="AE475">
        <v>0</v>
      </c>
      <c r="AF475">
        <v>0</v>
      </c>
      <c r="AG475">
        <v>0</v>
      </c>
      <c r="AH475">
        <v>0</v>
      </c>
      <c r="AI475">
        <v>554.87</v>
      </c>
      <c r="AK475" s="106">
        <v>71493</v>
      </c>
    </row>
    <row r="476" spans="1:37" x14ac:dyDescent="0.25">
      <c r="A476" t="s">
        <v>673</v>
      </c>
      <c r="B476">
        <v>516</v>
      </c>
      <c r="C476">
        <v>571.16159049805503</v>
      </c>
      <c r="D476">
        <v>2018</v>
      </c>
      <c r="E476">
        <v>49202.3946</v>
      </c>
      <c r="F476">
        <v>72.081199999999995</v>
      </c>
      <c r="G476">
        <v>0</v>
      </c>
      <c r="H476">
        <v>846.37279999999998</v>
      </c>
      <c r="I476">
        <v>4258.6037999999999</v>
      </c>
      <c r="J476">
        <v>194.1542</v>
      </c>
      <c r="K476">
        <v>673.1454</v>
      </c>
      <c r="L476">
        <v>43158.037199999999</v>
      </c>
      <c r="N476">
        <v>0</v>
      </c>
      <c r="O476">
        <v>43945.117400000003</v>
      </c>
      <c r="P476">
        <v>2110.1190000000001</v>
      </c>
      <c r="Q476">
        <v>2568.1833999999999</v>
      </c>
      <c r="R476">
        <v>573.16179999999997</v>
      </c>
      <c r="S476">
        <v>5.8129999999999997</v>
      </c>
      <c r="T476">
        <v>0</v>
      </c>
      <c r="U476">
        <v>2021</v>
      </c>
      <c r="V476">
        <v>0.41033557931046299</v>
      </c>
      <c r="W476">
        <v>0</v>
      </c>
      <c r="X476">
        <v>0</v>
      </c>
      <c r="Y476">
        <v>0</v>
      </c>
      <c r="Z476">
        <v>0</v>
      </c>
      <c r="AA476">
        <v>19.939441080000002</v>
      </c>
      <c r="AB476">
        <v>6.5157800539490403</v>
      </c>
      <c r="AC476">
        <v>0</v>
      </c>
      <c r="AD476">
        <v>0</v>
      </c>
      <c r="AE476">
        <v>0</v>
      </c>
      <c r="AF476">
        <v>0</v>
      </c>
      <c r="AG476">
        <v>0</v>
      </c>
      <c r="AH476">
        <v>0</v>
      </c>
      <c r="AI476">
        <v>406.63</v>
      </c>
      <c r="AK476" s="106">
        <v>71494</v>
      </c>
    </row>
    <row r="477" spans="1:37" x14ac:dyDescent="0.25">
      <c r="A477" t="s">
        <v>674</v>
      </c>
      <c r="B477">
        <v>873</v>
      </c>
      <c r="C477">
        <v>1114.4762094965199</v>
      </c>
      <c r="D477">
        <v>2018</v>
      </c>
      <c r="E477">
        <v>19063.1522</v>
      </c>
      <c r="F477">
        <v>173.22739999999999</v>
      </c>
      <c r="G477">
        <v>0</v>
      </c>
      <c r="H477">
        <v>2498.4274</v>
      </c>
      <c r="I477">
        <v>7628.9812000000002</v>
      </c>
      <c r="J477">
        <v>553.39760000000001</v>
      </c>
      <c r="K477">
        <v>0</v>
      </c>
      <c r="L477">
        <v>8209.1185999999998</v>
      </c>
      <c r="N477">
        <v>0</v>
      </c>
      <c r="O477">
        <v>11216.764800000001</v>
      </c>
      <c r="P477">
        <v>3033.2233999999999</v>
      </c>
      <c r="Q477">
        <v>3390.1415999999999</v>
      </c>
      <c r="R477">
        <v>1363.7298000000001</v>
      </c>
      <c r="S477">
        <v>58.13</v>
      </c>
      <c r="T477">
        <v>0</v>
      </c>
      <c r="U477">
        <v>2021</v>
      </c>
      <c r="V477">
        <v>1.0211480937625601</v>
      </c>
      <c r="W477">
        <v>0</v>
      </c>
      <c r="X477">
        <v>0</v>
      </c>
      <c r="Y477">
        <v>0</v>
      </c>
      <c r="Z477">
        <v>0</v>
      </c>
      <c r="AA477">
        <v>19.779</v>
      </c>
      <c r="AB477">
        <v>40.275028232960103</v>
      </c>
      <c r="AC477">
        <v>0</v>
      </c>
      <c r="AD477">
        <v>0</v>
      </c>
      <c r="AE477">
        <v>0</v>
      </c>
      <c r="AF477">
        <v>0</v>
      </c>
      <c r="AG477">
        <v>0</v>
      </c>
      <c r="AH477">
        <v>0</v>
      </c>
      <c r="AI477">
        <v>965.64</v>
      </c>
      <c r="AK477" s="106">
        <v>71495</v>
      </c>
    </row>
    <row r="478" spans="1:37" x14ac:dyDescent="0.25">
      <c r="A478" t="s">
        <v>675</v>
      </c>
      <c r="B478">
        <v>140</v>
      </c>
      <c r="C478">
        <v>267.15737799917798</v>
      </c>
      <c r="D478">
        <v>2018</v>
      </c>
      <c r="E478">
        <v>2115.9319999999998</v>
      </c>
      <c r="F478">
        <v>0</v>
      </c>
      <c r="G478">
        <v>0</v>
      </c>
      <c r="H478">
        <v>177.87780000000001</v>
      </c>
      <c r="I478">
        <v>1332.3396</v>
      </c>
      <c r="J478">
        <v>170.90219999999999</v>
      </c>
      <c r="K478">
        <v>0</v>
      </c>
      <c r="L478">
        <v>434.81240000000003</v>
      </c>
      <c r="N478">
        <v>0</v>
      </c>
      <c r="O478">
        <v>781.2672</v>
      </c>
      <c r="P478">
        <v>522.00739999999996</v>
      </c>
      <c r="Q478">
        <v>540.60900000000004</v>
      </c>
      <c r="R478">
        <v>273.21100000000001</v>
      </c>
      <c r="S478">
        <v>0</v>
      </c>
      <c r="T478">
        <v>0</v>
      </c>
      <c r="U478">
        <v>2021</v>
      </c>
      <c r="V478">
        <v>0.19152768304463999</v>
      </c>
      <c r="W478">
        <v>0</v>
      </c>
      <c r="X478">
        <v>0</v>
      </c>
      <c r="Y478">
        <v>0</v>
      </c>
      <c r="Z478">
        <v>0</v>
      </c>
      <c r="AA478">
        <v>0</v>
      </c>
      <c r="AB478">
        <v>0.35490112175617899</v>
      </c>
      <c r="AC478">
        <v>0</v>
      </c>
      <c r="AD478">
        <v>0</v>
      </c>
      <c r="AE478">
        <v>0</v>
      </c>
      <c r="AF478">
        <v>0</v>
      </c>
      <c r="AG478">
        <v>0</v>
      </c>
      <c r="AH478">
        <v>0</v>
      </c>
      <c r="AI478">
        <v>192.96</v>
      </c>
      <c r="AK478" s="106">
        <v>71496</v>
      </c>
    </row>
    <row r="479" spans="1:37" x14ac:dyDescent="0.25">
      <c r="A479" t="s">
        <v>676</v>
      </c>
      <c r="B479">
        <v>2181</v>
      </c>
      <c r="C479">
        <v>657.22305599797096</v>
      </c>
      <c r="D479">
        <v>2018</v>
      </c>
      <c r="E479">
        <v>98650.097800000003</v>
      </c>
      <c r="F479">
        <v>1200.9657999999999</v>
      </c>
      <c r="G479">
        <v>0</v>
      </c>
      <c r="H479">
        <v>12757.209800000001</v>
      </c>
      <c r="I479">
        <v>15470.718199999999</v>
      </c>
      <c r="J479">
        <v>437.13760000000002</v>
      </c>
      <c r="K479">
        <v>1436.9736</v>
      </c>
      <c r="L479">
        <v>67347.092799999999</v>
      </c>
      <c r="N479">
        <v>0</v>
      </c>
      <c r="O479">
        <v>70737.234400000001</v>
      </c>
      <c r="P479">
        <v>11371.390600000001</v>
      </c>
      <c r="Q479">
        <v>14252.313399999999</v>
      </c>
      <c r="R479">
        <v>2277.5333999999998</v>
      </c>
      <c r="S479">
        <v>11.625999999999999</v>
      </c>
      <c r="T479">
        <v>0</v>
      </c>
      <c r="U479">
        <v>2021</v>
      </c>
      <c r="V479">
        <v>1.75532311412433</v>
      </c>
      <c r="W479">
        <v>0</v>
      </c>
      <c r="X479">
        <v>0</v>
      </c>
      <c r="Y479">
        <v>0</v>
      </c>
      <c r="Z479">
        <v>0</v>
      </c>
      <c r="AA479">
        <v>119.386</v>
      </c>
      <c r="AB479">
        <v>48.569311529946198</v>
      </c>
      <c r="AC479">
        <v>0</v>
      </c>
      <c r="AD479">
        <v>0</v>
      </c>
      <c r="AE479">
        <v>0</v>
      </c>
      <c r="AF479">
        <v>0</v>
      </c>
      <c r="AG479">
        <v>0</v>
      </c>
      <c r="AH479">
        <v>0</v>
      </c>
      <c r="AI479">
        <v>1621.55</v>
      </c>
      <c r="AK479" s="106">
        <v>71497</v>
      </c>
    </row>
    <row r="480" spans="1:37" x14ac:dyDescent="0.25">
      <c r="A480" t="s">
        <v>677</v>
      </c>
      <c r="B480">
        <v>132</v>
      </c>
      <c r="C480">
        <v>722.92443949769699</v>
      </c>
      <c r="D480">
        <v>2018</v>
      </c>
      <c r="E480">
        <v>5824.6260000000002</v>
      </c>
      <c r="F480">
        <v>62.7804</v>
      </c>
      <c r="G480">
        <v>0</v>
      </c>
      <c r="H480">
        <v>13.9512</v>
      </c>
      <c r="I480">
        <v>1200.9657999999999</v>
      </c>
      <c r="J480">
        <v>485.96679999999998</v>
      </c>
      <c r="K480">
        <v>0</v>
      </c>
      <c r="L480">
        <v>4060.9618</v>
      </c>
      <c r="N480">
        <v>0</v>
      </c>
      <c r="O480">
        <v>4901.5216</v>
      </c>
      <c r="P480">
        <v>0</v>
      </c>
      <c r="Q480">
        <v>519.68219999999997</v>
      </c>
      <c r="R480">
        <v>361.5686</v>
      </c>
      <c r="S480">
        <v>43.016199999999998</v>
      </c>
      <c r="T480">
        <v>0</v>
      </c>
      <c r="U480">
        <v>2021</v>
      </c>
      <c r="V480">
        <v>0.26323599782469598</v>
      </c>
      <c r="W480">
        <v>0</v>
      </c>
      <c r="X480">
        <v>0</v>
      </c>
      <c r="Y480">
        <v>0</v>
      </c>
      <c r="Z480">
        <v>0</v>
      </c>
      <c r="AA480">
        <v>11.96366465</v>
      </c>
      <c r="AB480">
        <v>2.8469653541174198</v>
      </c>
      <c r="AC480">
        <v>0</v>
      </c>
      <c r="AD480">
        <v>0</v>
      </c>
      <c r="AE480">
        <v>0</v>
      </c>
      <c r="AF480">
        <v>0</v>
      </c>
      <c r="AG480">
        <v>0</v>
      </c>
      <c r="AH480">
        <v>0</v>
      </c>
      <c r="AI480">
        <v>255.9</v>
      </c>
      <c r="AK480" s="106">
        <v>71498</v>
      </c>
    </row>
    <row r="481" spans="1:37" x14ac:dyDescent="0.25">
      <c r="A481" t="s">
        <v>678</v>
      </c>
      <c r="B481">
        <v>4325</v>
      </c>
      <c r="C481">
        <v>3553.4279994886601</v>
      </c>
      <c r="D481">
        <v>2018</v>
      </c>
      <c r="E481">
        <v>65660.160199999998</v>
      </c>
      <c r="F481">
        <v>3636.6127999999999</v>
      </c>
      <c r="G481">
        <v>0</v>
      </c>
      <c r="H481">
        <v>8260.2729999999992</v>
      </c>
      <c r="I481">
        <v>32331.905999999999</v>
      </c>
      <c r="J481">
        <v>2156.623</v>
      </c>
      <c r="K481">
        <v>0</v>
      </c>
      <c r="L481">
        <v>19274.7454</v>
      </c>
      <c r="N481">
        <v>0</v>
      </c>
      <c r="O481">
        <v>28033.773799999999</v>
      </c>
      <c r="P481">
        <v>18086.568200000002</v>
      </c>
      <c r="Q481">
        <v>15055.67</v>
      </c>
      <c r="R481">
        <v>4426.0182000000004</v>
      </c>
      <c r="S481">
        <v>58.13</v>
      </c>
      <c r="T481">
        <v>0</v>
      </c>
      <c r="U481">
        <v>2021</v>
      </c>
      <c r="V481">
        <v>3.2550193057666501</v>
      </c>
      <c r="W481">
        <v>0</v>
      </c>
      <c r="X481">
        <v>0</v>
      </c>
      <c r="Y481">
        <v>0</v>
      </c>
      <c r="Z481">
        <v>0</v>
      </c>
      <c r="AA481">
        <v>3579.1219999999998</v>
      </c>
      <c r="AB481">
        <v>46.829172818573603</v>
      </c>
      <c r="AC481">
        <v>0</v>
      </c>
      <c r="AD481">
        <v>0</v>
      </c>
      <c r="AE481">
        <v>0</v>
      </c>
      <c r="AF481">
        <v>0</v>
      </c>
      <c r="AG481">
        <v>0</v>
      </c>
      <c r="AH481">
        <v>0</v>
      </c>
      <c r="AI481">
        <v>3143.72</v>
      </c>
      <c r="AK481" s="106">
        <v>71499</v>
      </c>
    </row>
    <row r="482" spans="1:37" x14ac:dyDescent="0.25">
      <c r="A482" t="s">
        <v>679</v>
      </c>
      <c r="B482">
        <v>90</v>
      </c>
      <c r="C482">
        <v>961.82546649692995</v>
      </c>
      <c r="D482">
        <v>2018</v>
      </c>
      <c r="E482">
        <v>4471.3595999999998</v>
      </c>
      <c r="F482">
        <v>0</v>
      </c>
      <c r="G482">
        <v>0</v>
      </c>
      <c r="H482">
        <v>123.23560000000001</v>
      </c>
      <c r="I482">
        <v>1400.933</v>
      </c>
      <c r="J482">
        <v>440.62540000000001</v>
      </c>
      <c r="K482">
        <v>0</v>
      </c>
      <c r="L482">
        <v>2506.5655999999999</v>
      </c>
      <c r="N482">
        <v>0</v>
      </c>
      <c r="O482">
        <v>3619.1738</v>
      </c>
      <c r="P482">
        <v>0</v>
      </c>
      <c r="Q482">
        <v>488.29199999999997</v>
      </c>
      <c r="R482">
        <v>363.8938</v>
      </c>
      <c r="S482">
        <v>0</v>
      </c>
      <c r="T482">
        <v>0</v>
      </c>
      <c r="U482">
        <v>2021</v>
      </c>
      <c r="V482">
        <v>0.25427959490648</v>
      </c>
      <c r="W482">
        <v>0</v>
      </c>
      <c r="X482">
        <v>0</v>
      </c>
      <c r="Y482">
        <v>0</v>
      </c>
      <c r="Z482">
        <v>0</v>
      </c>
      <c r="AA482">
        <v>3.9878882149999999</v>
      </c>
      <c r="AB482">
        <v>0.32094278400645099</v>
      </c>
      <c r="AC482">
        <v>0</v>
      </c>
      <c r="AD482">
        <v>0</v>
      </c>
      <c r="AE482">
        <v>0</v>
      </c>
      <c r="AF482">
        <v>0</v>
      </c>
      <c r="AG482">
        <v>0</v>
      </c>
      <c r="AH482">
        <v>0</v>
      </c>
      <c r="AI482">
        <v>260.87</v>
      </c>
      <c r="AK482" s="106">
        <v>71500</v>
      </c>
    </row>
    <row r="483" spans="1:37" x14ac:dyDescent="0.25">
      <c r="A483" t="s">
        <v>680</v>
      </c>
      <c r="B483">
        <v>143</v>
      </c>
      <c r="C483">
        <v>624.51455349795697</v>
      </c>
      <c r="D483">
        <v>2018</v>
      </c>
      <c r="E483">
        <v>4520.1887999999999</v>
      </c>
      <c r="F483">
        <v>53.479599999999998</v>
      </c>
      <c r="G483">
        <v>0</v>
      </c>
      <c r="H483">
        <v>36.040599999999998</v>
      </c>
      <c r="I483">
        <v>1259.0958000000001</v>
      </c>
      <c r="J483">
        <v>690.58439999999996</v>
      </c>
      <c r="K483">
        <v>0</v>
      </c>
      <c r="L483">
        <v>2480.9884000000002</v>
      </c>
      <c r="N483">
        <v>0</v>
      </c>
      <c r="O483">
        <v>3451.7593999999999</v>
      </c>
      <c r="P483">
        <v>0</v>
      </c>
      <c r="Q483">
        <v>648.73080000000004</v>
      </c>
      <c r="R483">
        <v>368.54419999999999</v>
      </c>
      <c r="S483">
        <v>52.317</v>
      </c>
      <c r="T483">
        <v>0</v>
      </c>
      <c r="U483">
        <v>2021</v>
      </c>
      <c r="V483">
        <v>0.28168907269519</v>
      </c>
      <c r="W483">
        <v>0</v>
      </c>
      <c r="X483">
        <v>0</v>
      </c>
      <c r="Y483">
        <v>0</v>
      </c>
      <c r="Z483">
        <v>0</v>
      </c>
      <c r="AA483">
        <v>0</v>
      </c>
      <c r="AB483">
        <v>6.5644067525499201</v>
      </c>
      <c r="AC483">
        <v>0</v>
      </c>
      <c r="AD483">
        <v>0</v>
      </c>
      <c r="AE483">
        <v>0</v>
      </c>
      <c r="AF483">
        <v>0</v>
      </c>
      <c r="AG483">
        <v>18.330048000000001</v>
      </c>
      <c r="AH483">
        <v>0</v>
      </c>
      <c r="AI483">
        <v>261.7</v>
      </c>
      <c r="AK483" s="106">
        <v>71501</v>
      </c>
    </row>
    <row r="484" spans="1:37" x14ac:dyDescent="0.25">
      <c r="A484" t="s">
        <v>681</v>
      </c>
      <c r="B484">
        <v>1586</v>
      </c>
      <c r="C484">
        <v>1904.9697319939701</v>
      </c>
      <c r="D484">
        <v>2018</v>
      </c>
      <c r="E484">
        <v>20192.036800000002</v>
      </c>
      <c r="F484">
        <v>649.89340000000004</v>
      </c>
      <c r="G484">
        <v>0</v>
      </c>
      <c r="H484">
        <v>1326.5265999999999</v>
      </c>
      <c r="I484">
        <v>12325.885200000001</v>
      </c>
      <c r="J484">
        <v>774.29160000000002</v>
      </c>
      <c r="K484">
        <v>1.1626000000000001</v>
      </c>
      <c r="L484">
        <v>5114.2773999999999</v>
      </c>
      <c r="N484">
        <v>0</v>
      </c>
      <c r="O484">
        <v>7677.8104000000003</v>
      </c>
      <c r="P484">
        <v>5111.9521999999997</v>
      </c>
      <c r="Q484">
        <v>4945.7003999999997</v>
      </c>
      <c r="R484">
        <v>2262.4196000000002</v>
      </c>
      <c r="S484">
        <v>192.99160000000001</v>
      </c>
      <c r="T484">
        <v>0</v>
      </c>
      <c r="U484">
        <v>2021</v>
      </c>
      <c r="V484">
        <v>1.64604106213132</v>
      </c>
      <c r="W484">
        <v>0</v>
      </c>
      <c r="X484">
        <v>0</v>
      </c>
      <c r="Y484">
        <v>0</v>
      </c>
      <c r="Z484">
        <v>0</v>
      </c>
      <c r="AA484">
        <v>31.670999999999999</v>
      </c>
      <c r="AB484">
        <v>38.8285101456961</v>
      </c>
      <c r="AC484">
        <v>0</v>
      </c>
      <c r="AD484">
        <v>0</v>
      </c>
      <c r="AE484">
        <v>0</v>
      </c>
      <c r="AF484">
        <v>0</v>
      </c>
      <c r="AG484">
        <v>0</v>
      </c>
      <c r="AH484">
        <v>0</v>
      </c>
      <c r="AI484">
        <v>1609.13</v>
      </c>
      <c r="AK484" s="106">
        <v>71502</v>
      </c>
    </row>
    <row r="485" spans="1:37" x14ac:dyDescent="0.25">
      <c r="A485" t="s">
        <v>682</v>
      </c>
      <c r="B485">
        <v>128</v>
      </c>
      <c r="C485">
        <v>206.61621649937899</v>
      </c>
      <c r="D485">
        <v>2018</v>
      </c>
      <c r="E485">
        <v>2040.3630000000001</v>
      </c>
      <c r="F485">
        <v>0</v>
      </c>
      <c r="G485">
        <v>0</v>
      </c>
      <c r="H485">
        <v>37.203200000000002</v>
      </c>
      <c r="I485">
        <v>1007.9742</v>
      </c>
      <c r="J485">
        <v>170.90219999999999</v>
      </c>
      <c r="K485">
        <v>0</v>
      </c>
      <c r="L485">
        <v>824.28340000000003</v>
      </c>
      <c r="N485">
        <v>0</v>
      </c>
      <c r="O485">
        <v>1274.2095999999999</v>
      </c>
      <c r="P485">
        <v>0</v>
      </c>
      <c r="Q485">
        <v>415.04820000000001</v>
      </c>
      <c r="R485">
        <v>339.47919999999999</v>
      </c>
      <c r="S485">
        <v>11.625999999999999</v>
      </c>
      <c r="T485">
        <v>0</v>
      </c>
      <c r="U485">
        <v>2021</v>
      </c>
      <c r="V485">
        <v>0.24046662281233</v>
      </c>
      <c r="W485">
        <v>0</v>
      </c>
      <c r="X485">
        <v>0</v>
      </c>
      <c r="Y485">
        <v>0</v>
      </c>
      <c r="Z485">
        <v>0</v>
      </c>
      <c r="AA485">
        <v>0</v>
      </c>
      <c r="AB485">
        <v>3.9040018491142101</v>
      </c>
      <c r="AC485">
        <v>0</v>
      </c>
      <c r="AD485">
        <v>0</v>
      </c>
      <c r="AE485">
        <v>0</v>
      </c>
      <c r="AF485">
        <v>0</v>
      </c>
      <c r="AG485">
        <v>0</v>
      </c>
      <c r="AH485">
        <v>0</v>
      </c>
      <c r="AI485">
        <v>241</v>
      </c>
      <c r="AK485" s="106">
        <v>71503</v>
      </c>
    </row>
    <row r="486" spans="1:37" x14ac:dyDescent="0.25">
      <c r="A486" t="s">
        <v>683</v>
      </c>
      <c r="B486">
        <v>81</v>
      </c>
      <c r="C486">
        <v>756.49704399766802</v>
      </c>
      <c r="D486">
        <v>2018</v>
      </c>
      <c r="E486">
        <v>2420.5331999999999</v>
      </c>
      <c r="F486">
        <v>0</v>
      </c>
      <c r="G486">
        <v>0</v>
      </c>
      <c r="H486">
        <v>175.55260000000001</v>
      </c>
      <c r="I486">
        <v>627.80399999999997</v>
      </c>
      <c r="J486">
        <v>449.92619999999999</v>
      </c>
      <c r="K486">
        <v>1.1626000000000001</v>
      </c>
      <c r="L486">
        <v>1166.0878</v>
      </c>
      <c r="N486">
        <v>0</v>
      </c>
      <c r="O486">
        <v>1743.9</v>
      </c>
      <c r="P486">
        <v>0</v>
      </c>
      <c r="Q486">
        <v>420.8612</v>
      </c>
      <c r="R486">
        <v>205.78020000000001</v>
      </c>
      <c r="S486">
        <v>49.991799999999998</v>
      </c>
      <c r="T486">
        <v>0</v>
      </c>
      <c r="U486">
        <v>2021</v>
      </c>
      <c r="V486">
        <v>0.14390132197353001</v>
      </c>
      <c r="W486">
        <v>0</v>
      </c>
      <c r="X486">
        <v>0</v>
      </c>
      <c r="Y486">
        <v>0</v>
      </c>
      <c r="Z486">
        <v>0</v>
      </c>
      <c r="AA486">
        <v>0</v>
      </c>
      <c r="AB486">
        <v>0.216250853074374</v>
      </c>
      <c r="AC486">
        <v>0</v>
      </c>
      <c r="AD486">
        <v>0</v>
      </c>
      <c r="AE486">
        <v>0</v>
      </c>
      <c r="AF486">
        <v>0</v>
      </c>
      <c r="AG486">
        <v>0</v>
      </c>
      <c r="AH486">
        <v>0</v>
      </c>
      <c r="AI486">
        <v>145.76</v>
      </c>
      <c r="AK486" s="106">
        <v>71504</v>
      </c>
    </row>
    <row r="487" spans="1:37" x14ac:dyDescent="0.25">
      <c r="A487" t="s">
        <v>684</v>
      </c>
      <c r="B487">
        <v>77</v>
      </c>
      <c r="C487">
        <v>653.71133199792098</v>
      </c>
      <c r="D487">
        <v>2018</v>
      </c>
      <c r="E487">
        <v>2176.3872000000001</v>
      </c>
      <c r="F487">
        <v>66.268199999999993</v>
      </c>
      <c r="G487">
        <v>0</v>
      </c>
      <c r="H487">
        <v>0</v>
      </c>
      <c r="I487">
        <v>806.84439999999995</v>
      </c>
      <c r="J487">
        <v>453.41399999999999</v>
      </c>
      <c r="K487">
        <v>0</v>
      </c>
      <c r="L487">
        <v>849.86059999999998</v>
      </c>
      <c r="N487">
        <v>0</v>
      </c>
      <c r="O487">
        <v>1593.9246000000001</v>
      </c>
      <c r="P487">
        <v>0</v>
      </c>
      <c r="Q487">
        <v>335.9914</v>
      </c>
      <c r="R487">
        <v>227.86959999999999</v>
      </c>
      <c r="S487">
        <v>18.601600000000001</v>
      </c>
      <c r="T487">
        <v>0</v>
      </c>
      <c r="U487">
        <v>2021</v>
      </c>
      <c r="V487">
        <v>0.15958717298596001</v>
      </c>
      <c r="W487">
        <v>0</v>
      </c>
      <c r="X487">
        <v>0</v>
      </c>
      <c r="Y487">
        <v>0</v>
      </c>
      <c r="Z487">
        <v>0</v>
      </c>
      <c r="AA487">
        <v>3.9878882149999999</v>
      </c>
      <c r="AB487">
        <v>0.22134610464316901</v>
      </c>
      <c r="AC487">
        <v>0</v>
      </c>
      <c r="AD487">
        <v>0</v>
      </c>
      <c r="AE487">
        <v>0</v>
      </c>
      <c r="AF487">
        <v>0</v>
      </c>
      <c r="AG487">
        <v>0</v>
      </c>
      <c r="AH487">
        <v>0</v>
      </c>
      <c r="AI487">
        <v>161.49</v>
      </c>
      <c r="AK487" s="106">
        <v>71505</v>
      </c>
    </row>
    <row r="488" spans="1:37" x14ac:dyDescent="0.25">
      <c r="A488" t="s">
        <v>685</v>
      </c>
      <c r="B488">
        <v>1132</v>
      </c>
      <c r="C488">
        <v>2754.1736659911198</v>
      </c>
      <c r="D488">
        <v>2018</v>
      </c>
      <c r="E488">
        <v>87471.698799999998</v>
      </c>
      <c r="F488">
        <v>528.98299999999995</v>
      </c>
      <c r="G488">
        <v>0</v>
      </c>
      <c r="H488">
        <v>1209.104</v>
      </c>
      <c r="I488">
        <v>8482.3295999999991</v>
      </c>
      <c r="J488">
        <v>2519.3542000000002</v>
      </c>
      <c r="K488">
        <v>0</v>
      </c>
      <c r="L488">
        <v>74731.928</v>
      </c>
      <c r="N488">
        <v>0</v>
      </c>
      <c r="O488">
        <v>79731.107999999993</v>
      </c>
      <c r="P488">
        <v>0</v>
      </c>
      <c r="Q488">
        <v>4303.9452000000001</v>
      </c>
      <c r="R488">
        <v>2923.9389999999999</v>
      </c>
      <c r="S488">
        <v>512.70659999999998</v>
      </c>
      <c r="T488">
        <v>0</v>
      </c>
      <c r="U488">
        <v>2021</v>
      </c>
      <c r="V488">
        <v>2.3746484215467301</v>
      </c>
      <c r="W488">
        <v>0</v>
      </c>
      <c r="X488">
        <v>0</v>
      </c>
      <c r="Y488">
        <v>0</v>
      </c>
      <c r="Z488">
        <v>0</v>
      </c>
      <c r="AA488">
        <v>170.16399999999999</v>
      </c>
      <c r="AB488">
        <v>16.594593529283301</v>
      </c>
      <c r="AC488">
        <v>0</v>
      </c>
      <c r="AD488">
        <v>0</v>
      </c>
      <c r="AE488">
        <v>0</v>
      </c>
      <c r="AF488">
        <v>0</v>
      </c>
      <c r="AG488">
        <v>135.388125</v>
      </c>
      <c r="AH488">
        <v>0</v>
      </c>
      <c r="AI488">
        <v>2086.15</v>
      </c>
      <c r="AK488" s="106">
        <v>71506</v>
      </c>
    </row>
    <row r="489" spans="1:37" x14ac:dyDescent="0.25">
      <c r="A489" t="s">
        <v>686</v>
      </c>
      <c r="B489">
        <v>171</v>
      </c>
      <c r="C489">
        <v>654.69711649789701</v>
      </c>
      <c r="D489">
        <v>2018</v>
      </c>
      <c r="E489">
        <v>4055.1487999999999</v>
      </c>
      <c r="F489">
        <v>0</v>
      </c>
      <c r="G489">
        <v>0</v>
      </c>
      <c r="H489">
        <v>106.9592</v>
      </c>
      <c r="I489">
        <v>1984.5581999999999</v>
      </c>
      <c r="J489">
        <v>1031.2262000000001</v>
      </c>
      <c r="K489">
        <v>0</v>
      </c>
      <c r="L489">
        <v>932.40520000000004</v>
      </c>
      <c r="N489">
        <v>0</v>
      </c>
      <c r="O489">
        <v>2147.3222000000001</v>
      </c>
      <c r="P489">
        <v>739.41359999999997</v>
      </c>
      <c r="Q489">
        <v>704.53560000000004</v>
      </c>
      <c r="R489">
        <v>312.73939999999999</v>
      </c>
      <c r="S489">
        <v>151.13800000000001</v>
      </c>
      <c r="T489">
        <v>0</v>
      </c>
      <c r="U489">
        <v>2021</v>
      </c>
      <c r="V489">
        <v>0.253170860725069</v>
      </c>
      <c r="W489">
        <v>0</v>
      </c>
      <c r="X489">
        <v>0</v>
      </c>
      <c r="Y489">
        <v>0</v>
      </c>
      <c r="Z489">
        <v>0</v>
      </c>
      <c r="AA489">
        <v>15.95155286</v>
      </c>
      <c r="AB489">
        <v>22.232369421476001</v>
      </c>
      <c r="AC489">
        <v>0</v>
      </c>
      <c r="AD489">
        <v>0</v>
      </c>
      <c r="AE489">
        <v>0</v>
      </c>
      <c r="AF489">
        <v>0</v>
      </c>
      <c r="AG489">
        <v>0</v>
      </c>
      <c r="AH489">
        <v>0</v>
      </c>
      <c r="AI489">
        <v>220.29</v>
      </c>
      <c r="AK489" s="106">
        <v>71507</v>
      </c>
    </row>
    <row r="490" spans="1:37" x14ac:dyDescent="0.25">
      <c r="A490" t="s">
        <v>687</v>
      </c>
      <c r="B490">
        <v>399</v>
      </c>
      <c r="C490">
        <v>1453.61472949529</v>
      </c>
      <c r="D490">
        <v>2018</v>
      </c>
      <c r="E490">
        <v>7442.9651999999996</v>
      </c>
      <c r="F490">
        <v>67.430800000000005</v>
      </c>
      <c r="G490">
        <v>0</v>
      </c>
      <c r="H490">
        <v>311.57679999999999</v>
      </c>
      <c r="I490">
        <v>3148.3208</v>
      </c>
      <c r="J490">
        <v>1711.3471999999999</v>
      </c>
      <c r="K490">
        <v>0</v>
      </c>
      <c r="L490">
        <v>2204.2896000000001</v>
      </c>
      <c r="N490">
        <v>0</v>
      </c>
      <c r="O490">
        <v>4339.9858000000004</v>
      </c>
      <c r="P490">
        <v>275.53620000000001</v>
      </c>
      <c r="Q490">
        <v>1443.9492</v>
      </c>
      <c r="R490">
        <v>968.44579999999996</v>
      </c>
      <c r="S490">
        <v>413.88560000000001</v>
      </c>
      <c r="T490">
        <v>0</v>
      </c>
      <c r="U490">
        <v>2021</v>
      </c>
      <c r="V490">
        <v>0.69877829558807103</v>
      </c>
      <c r="W490">
        <v>0</v>
      </c>
      <c r="X490">
        <v>0</v>
      </c>
      <c r="Y490">
        <v>0</v>
      </c>
      <c r="Z490">
        <v>0</v>
      </c>
      <c r="AA490">
        <v>35.890993940000001</v>
      </c>
      <c r="AB490">
        <v>7.1332951685210304</v>
      </c>
      <c r="AC490">
        <v>0</v>
      </c>
      <c r="AD490">
        <v>0</v>
      </c>
      <c r="AE490">
        <v>0</v>
      </c>
      <c r="AF490">
        <v>0</v>
      </c>
      <c r="AG490">
        <v>0</v>
      </c>
      <c r="AH490">
        <v>0</v>
      </c>
      <c r="AI490">
        <v>686.55</v>
      </c>
      <c r="AK490" s="106">
        <v>71508</v>
      </c>
    </row>
    <row r="491" spans="1:37" x14ac:dyDescent="0.25">
      <c r="A491" t="s">
        <v>688</v>
      </c>
      <c r="B491">
        <v>474</v>
      </c>
      <c r="C491">
        <v>2014.72705449358</v>
      </c>
      <c r="D491">
        <v>2018</v>
      </c>
      <c r="E491">
        <v>10826.1312</v>
      </c>
      <c r="F491">
        <v>160.43879999999999</v>
      </c>
      <c r="G491">
        <v>0</v>
      </c>
      <c r="H491">
        <v>212.75579999999999</v>
      </c>
      <c r="I491">
        <v>3076.2395999999999</v>
      </c>
      <c r="J491">
        <v>570.83659999999998</v>
      </c>
      <c r="K491">
        <v>0</v>
      </c>
      <c r="L491">
        <v>6805.8603999999996</v>
      </c>
      <c r="N491">
        <v>0</v>
      </c>
      <c r="O491">
        <v>8096.3464000000004</v>
      </c>
      <c r="P491">
        <v>0</v>
      </c>
      <c r="Q491">
        <v>1628.8026</v>
      </c>
      <c r="R491">
        <v>1083.5432000000001</v>
      </c>
      <c r="S491">
        <v>16.276399999999999</v>
      </c>
      <c r="T491">
        <v>0</v>
      </c>
      <c r="U491">
        <v>2021</v>
      </c>
      <c r="V491">
        <v>0.77602997881122104</v>
      </c>
      <c r="W491">
        <v>0</v>
      </c>
      <c r="X491">
        <v>0</v>
      </c>
      <c r="Y491">
        <v>0</v>
      </c>
      <c r="Z491">
        <v>0</v>
      </c>
      <c r="AA491">
        <v>23.927329289999999</v>
      </c>
      <c r="AB491">
        <v>3.9948438950679201</v>
      </c>
      <c r="AC491">
        <v>0</v>
      </c>
      <c r="AD491">
        <v>0</v>
      </c>
      <c r="AE491">
        <v>0</v>
      </c>
      <c r="AF491">
        <v>0</v>
      </c>
      <c r="AG491">
        <v>0</v>
      </c>
      <c r="AH491">
        <v>0</v>
      </c>
      <c r="AI491">
        <v>766.05</v>
      </c>
      <c r="AK491" s="106">
        <v>71509</v>
      </c>
    </row>
    <row r="492" spans="1:37" x14ac:dyDescent="0.25">
      <c r="A492" t="s">
        <v>689</v>
      </c>
      <c r="B492">
        <v>610</v>
      </c>
      <c r="C492">
        <v>1549.8058029950701</v>
      </c>
      <c r="D492">
        <v>2018</v>
      </c>
      <c r="E492">
        <v>15388.1736</v>
      </c>
      <c r="F492">
        <v>262.74759999999998</v>
      </c>
      <c r="G492">
        <v>0</v>
      </c>
      <c r="H492">
        <v>2277.5333999999998</v>
      </c>
      <c r="I492">
        <v>5021.2694000000001</v>
      </c>
      <c r="J492">
        <v>780.1046</v>
      </c>
      <c r="K492">
        <v>0</v>
      </c>
      <c r="L492">
        <v>7046.5186000000003</v>
      </c>
      <c r="N492">
        <v>0</v>
      </c>
      <c r="O492">
        <v>9119.4344000000001</v>
      </c>
      <c r="P492">
        <v>2830.931</v>
      </c>
      <c r="Q492">
        <v>2268.2325999999998</v>
      </c>
      <c r="R492">
        <v>1130.0472</v>
      </c>
      <c r="S492">
        <v>39.528399999999998</v>
      </c>
      <c r="T492">
        <v>0</v>
      </c>
      <c r="U492">
        <v>2021</v>
      </c>
      <c r="V492">
        <v>0.81327350742889104</v>
      </c>
      <c r="W492">
        <v>0</v>
      </c>
      <c r="X492">
        <v>0</v>
      </c>
      <c r="Y492">
        <v>0</v>
      </c>
      <c r="Z492">
        <v>0</v>
      </c>
      <c r="AA492">
        <v>35.890993940000001</v>
      </c>
      <c r="AB492">
        <v>8.5359789387225309</v>
      </c>
      <c r="AC492">
        <v>0</v>
      </c>
      <c r="AD492">
        <v>0</v>
      </c>
      <c r="AE492">
        <v>0</v>
      </c>
      <c r="AF492">
        <v>0</v>
      </c>
      <c r="AG492">
        <v>0</v>
      </c>
      <c r="AH492">
        <v>0</v>
      </c>
      <c r="AI492">
        <v>800.01</v>
      </c>
      <c r="AK492" s="106">
        <v>71510</v>
      </c>
    </row>
    <row r="493" spans="1:37" x14ac:dyDescent="0.25">
      <c r="A493" t="s">
        <v>690</v>
      </c>
      <c r="B493">
        <v>2943</v>
      </c>
      <c r="C493">
        <v>2668.72159799163</v>
      </c>
      <c r="D493">
        <v>2018</v>
      </c>
      <c r="E493">
        <v>135525.44459999999</v>
      </c>
      <c r="F493">
        <v>2961.1421999999998</v>
      </c>
      <c r="G493">
        <v>0</v>
      </c>
      <c r="H493">
        <v>10395.9692</v>
      </c>
      <c r="I493">
        <v>23418.251799999998</v>
      </c>
      <c r="J493">
        <v>987.04740000000004</v>
      </c>
      <c r="K493">
        <v>2693.7442000000001</v>
      </c>
      <c r="L493">
        <v>95069.289799999999</v>
      </c>
      <c r="N493">
        <v>0</v>
      </c>
      <c r="O493">
        <v>99672.023199999996</v>
      </c>
      <c r="P493">
        <v>13631.485000000001</v>
      </c>
      <c r="Q493">
        <v>18529.518800000002</v>
      </c>
      <c r="R493">
        <v>3506.4016000000001</v>
      </c>
      <c r="S493">
        <v>186.01599999999999</v>
      </c>
      <c r="T493">
        <v>0</v>
      </c>
      <c r="U493">
        <v>2021</v>
      </c>
      <c r="V493">
        <v>2.7861279378088701</v>
      </c>
      <c r="W493">
        <v>0</v>
      </c>
      <c r="X493">
        <v>0</v>
      </c>
      <c r="Y493">
        <v>0</v>
      </c>
      <c r="Z493">
        <v>0</v>
      </c>
      <c r="AA493">
        <v>245.98500000000001</v>
      </c>
      <c r="AB493">
        <v>91.525223289307405</v>
      </c>
      <c r="AC493">
        <v>0</v>
      </c>
      <c r="AD493">
        <v>0</v>
      </c>
      <c r="AE493">
        <v>0</v>
      </c>
      <c r="AF493">
        <v>0</v>
      </c>
      <c r="AG493">
        <v>0</v>
      </c>
      <c r="AH493">
        <v>0</v>
      </c>
      <c r="AI493">
        <v>2332.12</v>
      </c>
      <c r="AK493" s="106">
        <v>71512</v>
      </c>
    </row>
    <row r="494" spans="1:37" x14ac:dyDescent="0.25">
      <c r="A494" t="s">
        <v>691</v>
      </c>
      <c r="B494">
        <v>1128</v>
      </c>
      <c r="C494">
        <v>490.55855899842402</v>
      </c>
      <c r="D494">
        <v>2018</v>
      </c>
      <c r="E494">
        <v>61707.320200000002</v>
      </c>
      <c r="F494">
        <v>2314.7366000000002</v>
      </c>
      <c r="G494">
        <v>0</v>
      </c>
      <c r="H494">
        <v>3884.2465999999999</v>
      </c>
      <c r="I494">
        <v>8300.9639999999999</v>
      </c>
      <c r="J494">
        <v>353.43040000000002</v>
      </c>
      <c r="K494">
        <v>960.30759999999998</v>
      </c>
      <c r="L494">
        <v>45893.635000000002</v>
      </c>
      <c r="N494">
        <v>0</v>
      </c>
      <c r="O494">
        <v>47244.576200000003</v>
      </c>
      <c r="P494">
        <v>6527.9989999999998</v>
      </c>
      <c r="Q494">
        <v>6525.6737999999996</v>
      </c>
      <c r="R494">
        <v>1384.6566</v>
      </c>
      <c r="S494">
        <v>24.4146</v>
      </c>
      <c r="T494">
        <v>0</v>
      </c>
      <c r="U494">
        <v>2021</v>
      </c>
      <c r="V494">
        <v>1.0098938214526401</v>
      </c>
      <c r="W494">
        <v>0</v>
      </c>
      <c r="X494">
        <v>0</v>
      </c>
      <c r="Y494">
        <v>0</v>
      </c>
      <c r="Z494">
        <v>0</v>
      </c>
      <c r="AA494">
        <v>30.606000000000002</v>
      </c>
      <c r="AB494">
        <v>12.7061586064226</v>
      </c>
      <c r="AC494">
        <v>0</v>
      </c>
      <c r="AD494">
        <v>0</v>
      </c>
      <c r="AE494">
        <v>0</v>
      </c>
      <c r="AF494">
        <v>0</v>
      </c>
      <c r="AG494">
        <v>0</v>
      </c>
      <c r="AH494">
        <v>0</v>
      </c>
      <c r="AI494">
        <v>983.86</v>
      </c>
      <c r="AK494" s="106">
        <v>71513</v>
      </c>
    </row>
    <row r="495" spans="1:37" x14ac:dyDescent="0.25">
      <c r="A495" t="s">
        <v>692</v>
      </c>
      <c r="B495">
        <v>424</v>
      </c>
      <c r="C495">
        <v>1176.0789034960701</v>
      </c>
      <c r="D495">
        <v>2018</v>
      </c>
      <c r="E495">
        <v>10459.912200000001</v>
      </c>
      <c r="F495">
        <v>198.80459999999999</v>
      </c>
      <c r="G495">
        <v>0</v>
      </c>
      <c r="H495">
        <v>239.4956</v>
      </c>
      <c r="I495">
        <v>3037.8737999999998</v>
      </c>
      <c r="J495">
        <v>998.67340000000002</v>
      </c>
      <c r="K495">
        <v>0</v>
      </c>
      <c r="L495">
        <v>5985.0648000000001</v>
      </c>
      <c r="N495">
        <v>0</v>
      </c>
      <c r="O495">
        <v>7447.6156000000001</v>
      </c>
      <c r="P495">
        <v>0</v>
      </c>
      <c r="Q495">
        <v>1446.2744</v>
      </c>
      <c r="R495">
        <v>1242.8194000000001</v>
      </c>
      <c r="S495">
        <v>322.04020000000003</v>
      </c>
      <c r="T495">
        <v>0</v>
      </c>
      <c r="U495">
        <v>2021</v>
      </c>
      <c r="V495">
        <v>0.89787793282069694</v>
      </c>
      <c r="W495">
        <v>0</v>
      </c>
      <c r="X495">
        <v>0</v>
      </c>
      <c r="Y495">
        <v>0</v>
      </c>
      <c r="Z495">
        <v>0</v>
      </c>
      <c r="AA495">
        <v>135.63200000000001</v>
      </c>
      <c r="AB495">
        <v>6.76222280014243</v>
      </c>
      <c r="AC495">
        <v>0</v>
      </c>
      <c r="AD495">
        <v>0</v>
      </c>
      <c r="AE495">
        <v>0</v>
      </c>
      <c r="AF495">
        <v>0</v>
      </c>
      <c r="AG495">
        <v>0</v>
      </c>
      <c r="AH495">
        <v>0</v>
      </c>
      <c r="AI495">
        <v>879.51</v>
      </c>
      <c r="AK495" s="106">
        <v>71514</v>
      </c>
    </row>
    <row r="496" spans="1:37" x14ac:dyDescent="0.25">
      <c r="A496" t="s">
        <v>693</v>
      </c>
      <c r="B496">
        <v>102</v>
      </c>
      <c r="C496">
        <v>578.77657099806402</v>
      </c>
      <c r="D496">
        <v>2018</v>
      </c>
      <c r="E496">
        <v>5608.3824000000004</v>
      </c>
      <c r="F496">
        <v>0</v>
      </c>
      <c r="G496">
        <v>0</v>
      </c>
      <c r="H496">
        <v>389.471</v>
      </c>
      <c r="I496">
        <v>949.8442</v>
      </c>
      <c r="J496">
        <v>608.03980000000001</v>
      </c>
      <c r="K496">
        <v>0</v>
      </c>
      <c r="L496">
        <v>3661.0273999999999</v>
      </c>
      <c r="N496">
        <v>0</v>
      </c>
      <c r="O496">
        <v>4469.0343999999996</v>
      </c>
      <c r="P496">
        <v>0</v>
      </c>
      <c r="Q496">
        <v>813.82</v>
      </c>
      <c r="R496">
        <v>269.72320000000002</v>
      </c>
      <c r="S496">
        <v>55.8048</v>
      </c>
      <c r="T496">
        <v>0</v>
      </c>
      <c r="U496">
        <v>2021</v>
      </c>
      <c r="V496">
        <v>0.19872202737220601</v>
      </c>
      <c r="W496">
        <v>0</v>
      </c>
      <c r="X496">
        <v>0</v>
      </c>
      <c r="Y496">
        <v>0</v>
      </c>
      <c r="Z496">
        <v>0</v>
      </c>
      <c r="AA496">
        <v>7.9757764309999999</v>
      </c>
      <c r="AB496">
        <v>2.2677119868820301</v>
      </c>
      <c r="AC496">
        <v>0</v>
      </c>
      <c r="AD496">
        <v>0</v>
      </c>
      <c r="AE496">
        <v>0</v>
      </c>
      <c r="AF496">
        <v>0</v>
      </c>
      <c r="AG496">
        <v>0</v>
      </c>
      <c r="AH496">
        <v>0</v>
      </c>
      <c r="AI496">
        <v>190.48</v>
      </c>
      <c r="AK496" s="106">
        <v>71515</v>
      </c>
    </row>
    <row r="497" spans="1:37" x14ac:dyDescent="0.25">
      <c r="A497" t="s">
        <v>694</v>
      </c>
      <c r="B497">
        <v>603</v>
      </c>
      <c r="C497">
        <v>2261.3123264927999</v>
      </c>
      <c r="D497">
        <v>2018</v>
      </c>
      <c r="E497">
        <v>12114.291999999999</v>
      </c>
      <c r="F497">
        <v>118.5852</v>
      </c>
      <c r="G497">
        <v>0</v>
      </c>
      <c r="H497">
        <v>451.08879999999999</v>
      </c>
      <c r="I497">
        <v>4007.4821999999999</v>
      </c>
      <c r="J497">
        <v>2119.4198000000001</v>
      </c>
      <c r="K497">
        <v>0</v>
      </c>
      <c r="L497">
        <v>5417.7160000000003</v>
      </c>
      <c r="N497">
        <v>0</v>
      </c>
      <c r="O497">
        <v>8002.1758</v>
      </c>
      <c r="P497">
        <v>0</v>
      </c>
      <c r="Q497">
        <v>2207.7773999999999</v>
      </c>
      <c r="R497">
        <v>1442.7865999999999</v>
      </c>
      <c r="S497">
        <v>461.55220000000003</v>
      </c>
      <c r="T497">
        <v>0</v>
      </c>
      <c r="U497">
        <v>2021</v>
      </c>
      <c r="V497">
        <v>1.4515116222556601</v>
      </c>
      <c r="W497">
        <v>0</v>
      </c>
      <c r="X497">
        <v>0</v>
      </c>
      <c r="Y497">
        <v>0</v>
      </c>
      <c r="Z497">
        <v>0</v>
      </c>
      <c r="AA497">
        <v>154.197</v>
      </c>
      <c r="AB497">
        <v>5.0167694898567596</v>
      </c>
      <c r="AC497">
        <v>0</v>
      </c>
      <c r="AD497">
        <v>0</v>
      </c>
      <c r="AE497">
        <v>0</v>
      </c>
      <c r="AF497">
        <v>0</v>
      </c>
      <c r="AG497">
        <v>308.17373400000002</v>
      </c>
      <c r="AH497">
        <v>0</v>
      </c>
      <c r="AI497">
        <v>1024.44</v>
      </c>
      <c r="AK497" s="106">
        <v>71516</v>
      </c>
    </row>
    <row r="498" spans="1:37" x14ac:dyDescent="0.25">
      <c r="A498" t="s">
        <v>695</v>
      </c>
      <c r="B498">
        <v>237</v>
      </c>
      <c r="C498">
        <v>851.01951649729995</v>
      </c>
      <c r="D498">
        <v>2018</v>
      </c>
      <c r="E498">
        <v>7442.9651999999996</v>
      </c>
      <c r="F498">
        <v>0</v>
      </c>
      <c r="G498">
        <v>0</v>
      </c>
      <c r="H498">
        <v>234.84520000000001</v>
      </c>
      <c r="I498">
        <v>1634.6156000000001</v>
      </c>
      <c r="J498">
        <v>698.72260000000006</v>
      </c>
      <c r="K498">
        <v>0</v>
      </c>
      <c r="L498">
        <v>4874.7817999999997</v>
      </c>
      <c r="N498">
        <v>0</v>
      </c>
      <c r="O498">
        <v>5793.2358000000004</v>
      </c>
      <c r="P498">
        <v>0</v>
      </c>
      <c r="Q498">
        <v>1062.6164000000001</v>
      </c>
      <c r="R498">
        <v>463.87740000000002</v>
      </c>
      <c r="S498">
        <v>123.23560000000001</v>
      </c>
      <c r="T498">
        <v>0</v>
      </c>
      <c r="U498">
        <v>2021</v>
      </c>
      <c r="V498">
        <v>0.34135238164807102</v>
      </c>
      <c r="W498">
        <v>0</v>
      </c>
      <c r="X498">
        <v>0</v>
      </c>
      <c r="Y498">
        <v>0</v>
      </c>
      <c r="Z498">
        <v>0</v>
      </c>
      <c r="AA498">
        <v>15.95155286</v>
      </c>
      <c r="AB498">
        <v>0.57819817695525599</v>
      </c>
      <c r="AC498">
        <v>0</v>
      </c>
      <c r="AD498">
        <v>0</v>
      </c>
      <c r="AE498">
        <v>0</v>
      </c>
      <c r="AF498">
        <v>0</v>
      </c>
      <c r="AG498">
        <v>0</v>
      </c>
      <c r="AH498">
        <v>0</v>
      </c>
      <c r="AI498">
        <v>327.95</v>
      </c>
      <c r="AK498" s="106">
        <v>71517</v>
      </c>
    </row>
    <row r="499" spans="1:37" x14ac:dyDescent="0.25">
      <c r="A499" t="s">
        <v>696</v>
      </c>
      <c r="B499">
        <v>271</v>
      </c>
      <c r="C499">
        <v>985.11625699685999</v>
      </c>
      <c r="D499">
        <v>2018</v>
      </c>
      <c r="E499">
        <v>5965.3005999999996</v>
      </c>
      <c r="F499">
        <v>19.764199999999999</v>
      </c>
      <c r="G499">
        <v>0</v>
      </c>
      <c r="H499">
        <v>224.3818</v>
      </c>
      <c r="I499">
        <v>2374.0291999999999</v>
      </c>
      <c r="J499">
        <v>455.73919999999998</v>
      </c>
      <c r="K499">
        <v>0</v>
      </c>
      <c r="L499">
        <v>2891.3861999999999</v>
      </c>
      <c r="N499">
        <v>0</v>
      </c>
      <c r="O499">
        <v>4069.1</v>
      </c>
      <c r="P499">
        <v>0</v>
      </c>
      <c r="Q499">
        <v>1137.0228</v>
      </c>
      <c r="R499">
        <v>746.38919999999996</v>
      </c>
      <c r="S499">
        <v>12.788600000000001</v>
      </c>
      <c r="T499">
        <v>0</v>
      </c>
      <c r="U499">
        <v>2021</v>
      </c>
      <c r="V499">
        <v>0.52757502803150003</v>
      </c>
      <c r="W499">
        <v>0</v>
      </c>
      <c r="X499">
        <v>0</v>
      </c>
      <c r="Y499">
        <v>0</v>
      </c>
      <c r="Z499">
        <v>0</v>
      </c>
      <c r="AA499">
        <v>0</v>
      </c>
      <c r="AB499">
        <v>7.4913783243321204</v>
      </c>
      <c r="AC499">
        <v>0</v>
      </c>
      <c r="AD499">
        <v>0</v>
      </c>
      <c r="AE499">
        <v>0</v>
      </c>
      <c r="AF499">
        <v>0</v>
      </c>
      <c r="AG499">
        <v>0</v>
      </c>
      <c r="AH499">
        <v>0</v>
      </c>
      <c r="AI499">
        <v>533.34</v>
      </c>
      <c r="AK499" s="106">
        <v>71518</v>
      </c>
    </row>
    <row r="500" spans="1:37" x14ac:dyDescent="0.25">
      <c r="A500" t="s">
        <v>697</v>
      </c>
      <c r="B500">
        <v>188</v>
      </c>
      <c r="C500">
        <v>1240.75592199619</v>
      </c>
      <c r="D500">
        <v>2018</v>
      </c>
      <c r="E500">
        <v>4550.4164000000001</v>
      </c>
      <c r="F500">
        <v>0</v>
      </c>
      <c r="G500">
        <v>0</v>
      </c>
      <c r="H500">
        <v>36.040599999999998</v>
      </c>
      <c r="I500">
        <v>1312.5753999999999</v>
      </c>
      <c r="J500">
        <v>497.59280000000001</v>
      </c>
      <c r="K500">
        <v>0</v>
      </c>
      <c r="L500">
        <v>2704.2076000000002</v>
      </c>
      <c r="N500">
        <v>0</v>
      </c>
      <c r="O500">
        <v>3343.6376</v>
      </c>
      <c r="P500">
        <v>98.820999999999998</v>
      </c>
      <c r="Q500">
        <v>698.72260000000006</v>
      </c>
      <c r="R500">
        <v>389.471</v>
      </c>
      <c r="S500">
        <v>19.764199999999999</v>
      </c>
      <c r="T500">
        <v>0</v>
      </c>
      <c r="U500">
        <v>2021</v>
      </c>
      <c r="V500">
        <v>0.28427462312007601</v>
      </c>
      <c r="W500">
        <v>0</v>
      </c>
      <c r="X500">
        <v>0</v>
      </c>
      <c r="Y500">
        <v>0</v>
      </c>
      <c r="Z500">
        <v>0</v>
      </c>
      <c r="AA500">
        <v>19.939441080000002</v>
      </c>
      <c r="AB500">
        <v>4.4986480570162</v>
      </c>
      <c r="AC500">
        <v>0</v>
      </c>
      <c r="AD500">
        <v>0</v>
      </c>
      <c r="AE500">
        <v>0</v>
      </c>
      <c r="AF500">
        <v>0</v>
      </c>
      <c r="AG500">
        <v>0</v>
      </c>
      <c r="AH500">
        <v>0</v>
      </c>
      <c r="AI500">
        <v>274.95</v>
      </c>
      <c r="AK500" s="106">
        <v>71519</v>
      </c>
    </row>
    <row r="501" spans="1:37" x14ac:dyDescent="0.25">
      <c r="A501" t="s">
        <v>698</v>
      </c>
      <c r="B501">
        <v>1263</v>
      </c>
      <c r="C501">
        <v>857.10518799734496</v>
      </c>
      <c r="D501">
        <v>2018</v>
      </c>
      <c r="E501">
        <v>133302.5534</v>
      </c>
      <c r="F501">
        <v>13202.4856</v>
      </c>
      <c r="G501">
        <v>0</v>
      </c>
      <c r="H501">
        <v>34039.765399999997</v>
      </c>
      <c r="I501">
        <v>6631.4704000000002</v>
      </c>
      <c r="J501">
        <v>918.45399999999995</v>
      </c>
      <c r="K501">
        <v>1170.7382</v>
      </c>
      <c r="L501">
        <v>77339.639800000004</v>
      </c>
      <c r="N501">
        <v>0</v>
      </c>
      <c r="O501">
        <v>81248.301000000007</v>
      </c>
      <c r="P501">
        <v>25780.654999999999</v>
      </c>
      <c r="Q501">
        <v>25206.330600000001</v>
      </c>
      <c r="R501">
        <v>888.22640000000001</v>
      </c>
      <c r="S501">
        <v>179.04040000000001</v>
      </c>
      <c r="T501">
        <v>0</v>
      </c>
      <c r="U501">
        <v>2021</v>
      </c>
      <c r="V501">
        <v>0.66164993371804404</v>
      </c>
      <c r="W501">
        <v>0</v>
      </c>
      <c r="X501">
        <v>0</v>
      </c>
      <c r="Y501">
        <v>0</v>
      </c>
      <c r="Z501">
        <v>0</v>
      </c>
      <c r="AA501">
        <v>27.915217510000002</v>
      </c>
      <c r="AB501">
        <v>19.2600891627892</v>
      </c>
      <c r="AC501">
        <v>0</v>
      </c>
      <c r="AD501">
        <v>0</v>
      </c>
      <c r="AE501">
        <v>0</v>
      </c>
      <c r="AF501">
        <v>0</v>
      </c>
      <c r="AG501">
        <v>0</v>
      </c>
      <c r="AH501">
        <v>0</v>
      </c>
      <c r="AI501">
        <v>630.24</v>
      </c>
      <c r="AK501" s="106">
        <v>71520</v>
      </c>
    </row>
    <row r="502" spans="1:37" x14ac:dyDescent="0.25">
      <c r="A502" t="s">
        <v>699</v>
      </c>
      <c r="B502">
        <v>106</v>
      </c>
      <c r="C502">
        <v>699.35005049781705</v>
      </c>
      <c r="D502">
        <v>2018</v>
      </c>
      <c r="E502">
        <v>5249.1390000000001</v>
      </c>
      <c r="F502">
        <v>11.625999999999999</v>
      </c>
      <c r="G502">
        <v>0</v>
      </c>
      <c r="H502">
        <v>39.528399999999998</v>
      </c>
      <c r="I502">
        <v>925.42960000000005</v>
      </c>
      <c r="J502">
        <v>184.85339999999999</v>
      </c>
      <c r="K502">
        <v>0</v>
      </c>
      <c r="L502">
        <v>4087.7015999999999</v>
      </c>
      <c r="N502">
        <v>0</v>
      </c>
      <c r="O502">
        <v>4562.0424000000003</v>
      </c>
      <c r="P502">
        <v>0</v>
      </c>
      <c r="Q502">
        <v>409.23520000000002</v>
      </c>
      <c r="R502">
        <v>279.024</v>
      </c>
      <c r="S502">
        <v>0</v>
      </c>
      <c r="T502">
        <v>0</v>
      </c>
      <c r="U502">
        <v>2021</v>
      </c>
      <c r="V502">
        <v>0.19543367497663999</v>
      </c>
      <c r="W502">
        <v>0</v>
      </c>
      <c r="X502">
        <v>0</v>
      </c>
      <c r="Y502">
        <v>0</v>
      </c>
      <c r="Z502">
        <v>0</v>
      </c>
      <c r="AA502">
        <v>0</v>
      </c>
      <c r="AB502">
        <v>0.28239319528185203</v>
      </c>
      <c r="AC502">
        <v>0</v>
      </c>
      <c r="AD502">
        <v>0</v>
      </c>
      <c r="AE502">
        <v>0</v>
      </c>
      <c r="AF502">
        <v>0</v>
      </c>
      <c r="AG502">
        <v>0</v>
      </c>
      <c r="AH502">
        <v>0</v>
      </c>
      <c r="AI502">
        <v>197.93</v>
      </c>
      <c r="AK502" s="106">
        <v>71521</v>
      </c>
    </row>
    <row r="503" spans="1:37" x14ac:dyDescent="0.25">
      <c r="A503" t="s">
        <v>700</v>
      </c>
      <c r="B503">
        <v>1737</v>
      </c>
      <c r="C503">
        <v>2296.6336769926002</v>
      </c>
      <c r="D503">
        <v>2018</v>
      </c>
      <c r="E503">
        <v>48807.1106</v>
      </c>
      <c r="F503">
        <v>19041.0628</v>
      </c>
      <c r="G503">
        <v>0</v>
      </c>
      <c r="H503">
        <v>1762.5016000000001</v>
      </c>
      <c r="I503">
        <v>13166.445</v>
      </c>
      <c r="J503">
        <v>1678.7944</v>
      </c>
      <c r="K503">
        <v>2.3252000000000002</v>
      </c>
      <c r="L503">
        <v>13155.981599999999</v>
      </c>
      <c r="N503">
        <v>0</v>
      </c>
      <c r="O503">
        <v>18884.111799999999</v>
      </c>
      <c r="P503">
        <v>6023.4305999999997</v>
      </c>
      <c r="Q503">
        <v>20750.084800000001</v>
      </c>
      <c r="R503">
        <v>2693.7442000000001</v>
      </c>
      <c r="S503">
        <v>454.57659999999998</v>
      </c>
      <c r="T503">
        <v>0</v>
      </c>
      <c r="U503">
        <v>2021</v>
      </c>
      <c r="V503">
        <v>2.4816756045854</v>
      </c>
      <c r="W503">
        <v>0</v>
      </c>
      <c r="X503">
        <v>0</v>
      </c>
      <c r="Y503">
        <v>0</v>
      </c>
      <c r="Z503">
        <v>0</v>
      </c>
      <c r="AA503">
        <v>531.22699999999998</v>
      </c>
      <c r="AB503">
        <v>20.166273199406401</v>
      </c>
      <c r="AC503">
        <v>0</v>
      </c>
      <c r="AD503">
        <v>0</v>
      </c>
      <c r="AE503">
        <v>0</v>
      </c>
      <c r="AF503">
        <v>0</v>
      </c>
      <c r="AG503">
        <v>0</v>
      </c>
      <c r="AH503">
        <v>0</v>
      </c>
      <c r="AI503">
        <v>1913.89</v>
      </c>
      <c r="AK503" s="106">
        <v>71522</v>
      </c>
    </row>
    <row r="504" spans="1:37" x14ac:dyDescent="0.25">
      <c r="A504" t="s">
        <v>701</v>
      </c>
      <c r="B504">
        <v>1184</v>
      </c>
      <c r="C504">
        <v>2217.2731504929802</v>
      </c>
      <c r="D504">
        <v>2018</v>
      </c>
      <c r="E504">
        <v>26003.874199999998</v>
      </c>
      <c r="F504">
        <v>1188.1772000000001</v>
      </c>
      <c r="G504">
        <v>0</v>
      </c>
      <c r="H504">
        <v>2379.8422</v>
      </c>
      <c r="I504">
        <v>8060.3058000000001</v>
      </c>
      <c r="J504">
        <v>2076.4036000000001</v>
      </c>
      <c r="K504">
        <v>0</v>
      </c>
      <c r="L504">
        <v>12299.145399999999</v>
      </c>
      <c r="N504">
        <v>0</v>
      </c>
      <c r="O504">
        <v>15453.279200000001</v>
      </c>
      <c r="P504">
        <v>2142.6718000000001</v>
      </c>
      <c r="Q504">
        <v>5414.2281999999996</v>
      </c>
      <c r="R504">
        <v>2621.663</v>
      </c>
      <c r="S504">
        <v>372.03199999999998</v>
      </c>
      <c r="T504">
        <v>0</v>
      </c>
      <c r="U504">
        <v>2021</v>
      </c>
      <c r="V504">
        <v>1.8842695081192899</v>
      </c>
      <c r="W504">
        <v>0</v>
      </c>
      <c r="X504">
        <v>9983.6630000000005</v>
      </c>
      <c r="Y504">
        <v>0</v>
      </c>
      <c r="Z504">
        <v>0</v>
      </c>
      <c r="AA504">
        <v>62.012999999999998</v>
      </c>
      <c r="AB504">
        <v>14.4933038565717</v>
      </c>
      <c r="AC504">
        <v>0</v>
      </c>
      <c r="AD504">
        <v>0</v>
      </c>
      <c r="AE504">
        <v>0</v>
      </c>
      <c r="AF504">
        <v>0</v>
      </c>
      <c r="AG504">
        <v>0</v>
      </c>
      <c r="AH504">
        <v>0</v>
      </c>
      <c r="AI504">
        <v>1857.58</v>
      </c>
      <c r="AK504" s="106">
        <v>71523</v>
      </c>
    </row>
    <row r="505" spans="1:37" x14ac:dyDescent="0.25">
      <c r="A505" t="s">
        <v>702</v>
      </c>
      <c r="B505">
        <v>176</v>
      </c>
      <c r="C505">
        <v>1258.27576599597</v>
      </c>
      <c r="D505">
        <v>2018</v>
      </c>
      <c r="E505">
        <v>5553.7402000000002</v>
      </c>
      <c r="F505">
        <v>0</v>
      </c>
      <c r="G505">
        <v>0</v>
      </c>
      <c r="H505">
        <v>142.99979999999999</v>
      </c>
      <c r="I505">
        <v>1492.7783999999999</v>
      </c>
      <c r="J505">
        <v>578.97479999999996</v>
      </c>
      <c r="K505">
        <v>0</v>
      </c>
      <c r="L505">
        <v>3338.9872</v>
      </c>
      <c r="N505">
        <v>0</v>
      </c>
      <c r="O505">
        <v>4303.9452000000001</v>
      </c>
      <c r="P505">
        <v>0</v>
      </c>
      <c r="Q505">
        <v>582.46259999999995</v>
      </c>
      <c r="R505">
        <v>637.10479999999995</v>
      </c>
      <c r="S505">
        <v>31.3902</v>
      </c>
      <c r="T505">
        <v>0</v>
      </c>
      <c r="U505">
        <v>2021</v>
      </c>
      <c r="V505">
        <v>0.46115562243561897</v>
      </c>
      <c r="W505">
        <v>0</v>
      </c>
      <c r="X505">
        <v>0</v>
      </c>
      <c r="Y505">
        <v>0</v>
      </c>
      <c r="Z505">
        <v>0</v>
      </c>
      <c r="AA505">
        <v>15.95155286</v>
      </c>
      <c r="AB505">
        <v>4.3787020490761996</v>
      </c>
      <c r="AC505">
        <v>0</v>
      </c>
      <c r="AD505">
        <v>0</v>
      </c>
      <c r="AE505">
        <v>0</v>
      </c>
      <c r="AF505">
        <v>0</v>
      </c>
      <c r="AG505">
        <v>0</v>
      </c>
      <c r="AH505">
        <v>0</v>
      </c>
      <c r="AI505">
        <v>450.52</v>
      </c>
      <c r="AK505" s="106">
        <v>71524</v>
      </c>
    </row>
    <row r="506" spans="1:37" x14ac:dyDescent="0.25">
      <c r="A506" t="s">
        <v>703</v>
      </c>
      <c r="B506">
        <v>577</v>
      </c>
      <c r="C506">
        <v>1066.4243929966101</v>
      </c>
      <c r="D506">
        <v>2018</v>
      </c>
      <c r="E506">
        <v>51757.789400000001</v>
      </c>
      <c r="F506">
        <v>317.38979999999998</v>
      </c>
      <c r="G506">
        <v>0</v>
      </c>
      <c r="H506">
        <v>988.21</v>
      </c>
      <c r="I506">
        <v>4830.6030000000001</v>
      </c>
      <c r="J506">
        <v>684.77139999999997</v>
      </c>
      <c r="K506">
        <v>6601.2428</v>
      </c>
      <c r="L506">
        <v>38335.572399999997</v>
      </c>
      <c r="N506">
        <v>0</v>
      </c>
      <c r="O506">
        <v>40581.715600000003</v>
      </c>
      <c r="P506">
        <v>0</v>
      </c>
      <c r="Q506">
        <v>9420.5478000000003</v>
      </c>
      <c r="R506">
        <v>1729.9487999999999</v>
      </c>
      <c r="S506">
        <v>25.577200000000001</v>
      </c>
      <c r="T506">
        <v>0</v>
      </c>
      <c r="U506">
        <v>2021</v>
      </c>
      <c r="V506">
        <v>1.24570830798143</v>
      </c>
      <c r="W506">
        <v>0</v>
      </c>
      <c r="X506">
        <v>0</v>
      </c>
      <c r="Y506">
        <v>0</v>
      </c>
      <c r="Z506">
        <v>0</v>
      </c>
      <c r="AA506">
        <v>31.903105719999999</v>
      </c>
      <c r="AB506">
        <v>11.176609735018401</v>
      </c>
      <c r="AC506">
        <v>0</v>
      </c>
      <c r="AD506">
        <v>0</v>
      </c>
      <c r="AE506">
        <v>0</v>
      </c>
      <c r="AF506">
        <v>0</v>
      </c>
      <c r="AG506">
        <v>0</v>
      </c>
      <c r="AH506">
        <v>0</v>
      </c>
      <c r="AI506">
        <v>1262.95</v>
      </c>
      <c r="AK506" s="106">
        <v>71525</v>
      </c>
    </row>
    <row r="507" spans="1:37" x14ac:dyDescent="0.25">
      <c r="A507" t="s">
        <v>704</v>
      </c>
      <c r="B507">
        <v>364</v>
      </c>
      <c r="C507">
        <v>620.55020749811194</v>
      </c>
      <c r="D507">
        <v>2018</v>
      </c>
      <c r="E507">
        <v>9278.7106000000003</v>
      </c>
      <c r="F507">
        <v>68.593400000000003</v>
      </c>
      <c r="G507">
        <v>0</v>
      </c>
      <c r="H507">
        <v>697.56</v>
      </c>
      <c r="I507">
        <v>4063.2869999999998</v>
      </c>
      <c r="J507">
        <v>1647.4041999999999</v>
      </c>
      <c r="K507">
        <v>0</v>
      </c>
      <c r="L507">
        <v>2801.866</v>
      </c>
      <c r="N507">
        <v>0</v>
      </c>
      <c r="O507">
        <v>4845.7168000000001</v>
      </c>
      <c r="P507">
        <v>1827.6071999999999</v>
      </c>
      <c r="Q507">
        <v>1955.4931999999999</v>
      </c>
      <c r="R507">
        <v>642.91780000000006</v>
      </c>
      <c r="S507">
        <v>6.9756</v>
      </c>
      <c r="T507">
        <v>0</v>
      </c>
      <c r="U507">
        <v>2021</v>
      </c>
      <c r="V507">
        <v>0.46056175570313301</v>
      </c>
      <c r="W507">
        <v>0</v>
      </c>
      <c r="X507">
        <v>0</v>
      </c>
      <c r="Y507">
        <v>0</v>
      </c>
      <c r="Z507">
        <v>0</v>
      </c>
      <c r="AA507">
        <v>3.9878882149999999</v>
      </c>
      <c r="AB507">
        <v>7.7844466255460203</v>
      </c>
      <c r="AC507">
        <v>0</v>
      </c>
      <c r="AD507">
        <v>0</v>
      </c>
      <c r="AE507">
        <v>0</v>
      </c>
      <c r="AF507">
        <v>0</v>
      </c>
      <c r="AG507">
        <v>0</v>
      </c>
      <c r="AH507">
        <v>0</v>
      </c>
      <c r="AI507">
        <v>454.66</v>
      </c>
      <c r="AK507" s="106">
        <v>71526</v>
      </c>
    </row>
    <row r="508" spans="1:37" x14ac:dyDescent="0.25">
      <c r="A508" t="s">
        <v>705</v>
      </c>
      <c r="B508">
        <v>201</v>
      </c>
      <c r="C508">
        <v>2053.92115949344</v>
      </c>
      <c r="D508">
        <v>2018</v>
      </c>
      <c r="E508">
        <v>3694.7428</v>
      </c>
      <c r="F508">
        <v>0</v>
      </c>
      <c r="G508">
        <v>0</v>
      </c>
      <c r="H508">
        <v>116.26</v>
      </c>
      <c r="I508">
        <v>1606.7131999999999</v>
      </c>
      <c r="J508">
        <v>666.16980000000001</v>
      </c>
      <c r="K508">
        <v>0</v>
      </c>
      <c r="L508">
        <v>1305.5998</v>
      </c>
      <c r="N508">
        <v>0</v>
      </c>
      <c r="O508">
        <v>2217.0781999999999</v>
      </c>
      <c r="P508">
        <v>0</v>
      </c>
      <c r="Q508">
        <v>851.02319999999997</v>
      </c>
      <c r="R508">
        <v>611.52760000000001</v>
      </c>
      <c r="S508">
        <v>15.113799999999999</v>
      </c>
      <c r="T508">
        <v>0</v>
      </c>
      <c r="U508">
        <v>2021</v>
      </c>
      <c r="V508">
        <v>0.42931904413455002</v>
      </c>
      <c r="W508">
        <v>0</v>
      </c>
      <c r="X508">
        <v>0</v>
      </c>
      <c r="Y508">
        <v>0</v>
      </c>
      <c r="Z508">
        <v>0</v>
      </c>
      <c r="AA508">
        <v>7.9757764309999999</v>
      </c>
      <c r="AB508">
        <v>2.9877816070262702</v>
      </c>
      <c r="AC508">
        <v>0</v>
      </c>
      <c r="AD508">
        <v>0</v>
      </c>
      <c r="AE508">
        <v>0</v>
      </c>
      <c r="AF508">
        <v>0</v>
      </c>
      <c r="AG508">
        <v>0</v>
      </c>
      <c r="AH508">
        <v>0</v>
      </c>
      <c r="AI508">
        <v>438.93</v>
      </c>
      <c r="AK508" s="106">
        <v>71527</v>
      </c>
    </row>
    <row r="509" spans="1:37" x14ac:dyDescent="0.25">
      <c r="A509" t="s">
        <v>706</v>
      </c>
      <c r="B509">
        <v>1990</v>
      </c>
      <c r="C509">
        <v>1811.9315979943101</v>
      </c>
      <c r="D509">
        <v>2018</v>
      </c>
      <c r="E509">
        <v>33623.554600000003</v>
      </c>
      <c r="F509">
        <v>497.59280000000001</v>
      </c>
      <c r="G509">
        <v>0</v>
      </c>
      <c r="H509">
        <v>1453.25</v>
      </c>
      <c r="I509">
        <v>15014.978999999999</v>
      </c>
      <c r="J509">
        <v>2197.3139999999999</v>
      </c>
      <c r="K509">
        <v>1.1626000000000001</v>
      </c>
      <c r="L509">
        <v>14459.2562</v>
      </c>
      <c r="N509">
        <v>0</v>
      </c>
      <c r="O509">
        <v>18780.6404</v>
      </c>
      <c r="P509">
        <v>4864.3184000000001</v>
      </c>
      <c r="Q509">
        <v>6746.5677999999998</v>
      </c>
      <c r="R509">
        <v>2984.3942000000002</v>
      </c>
      <c r="S509">
        <v>247.63380000000001</v>
      </c>
      <c r="T509">
        <v>0</v>
      </c>
      <c r="U509">
        <v>2021</v>
      </c>
      <c r="V509">
        <v>2.2267102127534799</v>
      </c>
      <c r="W509">
        <v>0</v>
      </c>
      <c r="X509">
        <v>0</v>
      </c>
      <c r="Y509">
        <v>0</v>
      </c>
      <c r="Z509">
        <v>0</v>
      </c>
      <c r="AA509">
        <v>92.8</v>
      </c>
      <c r="AB509">
        <v>41.873142547572598</v>
      </c>
      <c r="AC509">
        <v>0</v>
      </c>
      <c r="AD509">
        <v>0</v>
      </c>
      <c r="AE509">
        <v>0</v>
      </c>
      <c r="AF509">
        <v>0.06</v>
      </c>
      <c r="AG509">
        <v>0</v>
      </c>
      <c r="AH509">
        <v>0</v>
      </c>
      <c r="AI509">
        <v>2122.59</v>
      </c>
      <c r="AK509" s="106">
        <v>71528</v>
      </c>
    </row>
    <row r="510" spans="1:37" x14ac:dyDescent="0.25">
      <c r="A510" t="s">
        <v>707</v>
      </c>
      <c r="B510">
        <v>263</v>
      </c>
      <c r="C510">
        <v>2215.5797349929499</v>
      </c>
      <c r="D510">
        <v>2018</v>
      </c>
      <c r="E510">
        <v>8915.9794000000002</v>
      </c>
      <c r="F510">
        <v>551.07240000000002</v>
      </c>
      <c r="G510">
        <v>0</v>
      </c>
      <c r="H510">
        <v>103.4714</v>
      </c>
      <c r="I510">
        <v>2057.8020000000001</v>
      </c>
      <c r="J510">
        <v>1484.6402</v>
      </c>
      <c r="K510">
        <v>0</v>
      </c>
      <c r="L510">
        <v>4718.9934000000003</v>
      </c>
      <c r="N510">
        <v>0</v>
      </c>
      <c r="O510">
        <v>7011.6405999999997</v>
      </c>
      <c r="P510">
        <v>0</v>
      </c>
      <c r="Q510">
        <v>999.83600000000001</v>
      </c>
      <c r="R510">
        <v>854.51099999999997</v>
      </c>
      <c r="S510">
        <v>49.991799999999998</v>
      </c>
      <c r="T510">
        <v>0</v>
      </c>
      <c r="U510">
        <v>2021</v>
      </c>
      <c r="V510">
        <v>0.619566322108419</v>
      </c>
      <c r="W510">
        <v>0</v>
      </c>
      <c r="X510">
        <v>0</v>
      </c>
      <c r="Y510">
        <v>0</v>
      </c>
      <c r="Z510">
        <v>0</v>
      </c>
      <c r="AA510">
        <v>15.95155286</v>
      </c>
      <c r="AB510">
        <v>11.300342787734101</v>
      </c>
      <c r="AC510">
        <v>0</v>
      </c>
      <c r="AD510">
        <v>0</v>
      </c>
      <c r="AE510">
        <v>0</v>
      </c>
      <c r="AF510">
        <v>0</v>
      </c>
      <c r="AG510">
        <v>0</v>
      </c>
      <c r="AH510">
        <v>0</v>
      </c>
      <c r="AI510">
        <v>605.39</v>
      </c>
      <c r="AK510" s="106">
        <v>71529</v>
      </c>
    </row>
    <row r="511" spans="1:37" x14ac:dyDescent="0.25">
      <c r="A511" t="s">
        <v>708</v>
      </c>
      <c r="B511">
        <v>490</v>
      </c>
      <c r="C511">
        <v>3193.0040924897398</v>
      </c>
      <c r="D511">
        <v>2018</v>
      </c>
      <c r="E511">
        <v>22998.553199999998</v>
      </c>
      <c r="F511">
        <v>98.820999999999998</v>
      </c>
      <c r="G511">
        <v>0</v>
      </c>
      <c r="H511">
        <v>552.23500000000001</v>
      </c>
      <c r="I511">
        <v>4863.1558000000005</v>
      </c>
      <c r="J511">
        <v>1682.2822000000001</v>
      </c>
      <c r="K511">
        <v>6138.5280000000002</v>
      </c>
      <c r="L511">
        <v>9663.5311999999994</v>
      </c>
      <c r="N511">
        <v>0</v>
      </c>
      <c r="O511">
        <v>12320.072200000001</v>
      </c>
      <c r="P511">
        <v>988.21</v>
      </c>
      <c r="Q511">
        <v>8162.6145999999999</v>
      </c>
      <c r="R511">
        <v>1488.1279999999999</v>
      </c>
      <c r="S511">
        <v>40.691000000000003</v>
      </c>
      <c r="T511">
        <v>0</v>
      </c>
      <c r="U511">
        <v>2021</v>
      </c>
      <c r="V511">
        <v>1.07753066159856</v>
      </c>
      <c r="W511">
        <v>0</v>
      </c>
      <c r="X511">
        <v>0</v>
      </c>
      <c r="Y511">
        <v>0</v>
      </c>
      <c r="Z511">
        <v>0</v>
      </c>
      <c r="AA511">
        <v>23.35</v>
      </c>
      <c r="AB511">
        <v>6.89845791845626</v>
      </c>
      <c r="AC511">
        <v>0</v>
      </c>
      <c r="AD511">
        <v>0</v>
      </c>
      <c r="AE511">
        <v>0</v>
      </c>
      <c r="AF511">
        <v>0</v>
      </c>
      <c r="AG511">
        <v>0</v>
      </c>
      <c r="AH511">
        <v>0</v>
      </c>
      <c r="AI511">
        <v>1082.4100000000001</v>
      </c>
      <c r="AK511" s="106">
        <v>71530</v>
      </c>
    </row>
    <row r="512" spans="1:37" x14ac:dyDescent="0.25">
      <c r="A512" t="s">
        <v>709</v>
      </c>
      <c r="B512">
        <v>212</v>
      </c>
      <c r="C512">
        <v>3406.9016954891299</v>
      </c>
      <c r="D512">
        <v>2018</v>
      </c>
      <c r="E512">
        <v>6825.6246000000001</v>
      </c>
      <c r="F512">
        <v>149.97540000000001</v>
      </c>
      <c r="G512">
        <v>0</v>
      </c>
      <c r="H512">
        <v>219.73140000000001</v>
      </c>
      <c r="I512">
        <v>1856.6722</v>
      </c>
      <c r="J512">
        <v>2031.0622000000001</v>
      </c>
      <c r="K512">
        <v>0</v>
      </c>
      <c r="L512">
        <v>2568.1833999999999</v>
      </c>
      <c r="N512">
        <v>0</v>
      </c>
      <c r="O512">
        <v>4985.2287999999999</v>
      </c>
      <c r="P512">
        <v>0</v>
      </c>
      <c r="Q512">
        <v>919.61659999999995</v>
      </c>
      <c r="R512">
        <v>848.69799999999998</v>
      </c>
      <c r="S512">
        <v>73.243799999999993</v>
      </c>
      <c r="T512">
        <v>0</v>
      </c>
      <c r="U512">
        <v>2021</v>
      </c>
      <c r="V512">
        <v>0.63245955767822304</v>
      </c>
      <c r="W512">
        <v>0</v>
      </c>
      <c r="X512">
        <v>0</v>
      </c>
      <c r="Y512">
        <v>0</v>
      </c>
      <c r="Z512">
        <v>0</v>
      </c>
      <c r="AA512">
        <v>222.9606646</v>
      </c>
      <c r="AB512">
        <v>5.4418437366357804</v>
      </c>
      <c r="AC512">
        <v>0</v>
      </c>
      <c r="AD512">
        <v>0</v>
      </c>
      <c r="AE512">
        <v>0</v>
      </c>
      <c r="AF512">
        <v>0</v>
      </c>
      <c r="AG512">
        <v>31.276979999999998</v>
      </c>
      <c r="AH512">
        <v>0</v>
      </c>
      <c r="AI512">
        <v>598.76</v>
      </c>
      <c r="AK512" s="106">
        <v>71531</v>
      </c>
    </row>
    <row r="513" spans="1:37" x14ac:dyDescent="0.25">
      <c r="A513" t="s">
        <v>710</v>
      </c>
      <c r="B513">
        <v>194</v>
      </c>
      <c r="C513">
        <v>313.48605199903398</v>
      </c>
      <c r="D513">
        <v>2018</v>
      </c>
      <c r="E513">
        <v>6473.3567999999996</v>
      </c>
      <c r="F513">
        <v>498.75540000000001</v>
      </c>
      <c r="G513">
        <v>0</v>
      </c>
      <c r="H513">
        <v>3242.4913999999999</v>
      </c>
      <c r="I513">
        <v>517.35699999999997</v>
      </c>
      <c r="J513">
        <v>463.87740000000002</v>
      </c>
      <c r="K513">
        <v>0</v>
      </c>
      <c r="L513">
        <v>1750.8756000000001</v>
      </c>
      <c r="N513">
        <v>0</v>
      </c>
      <c r="O513">
        <v>2036.8751999999999</v>
      </c>
      <c r="P513">
        <v>3428.5074</v>
      </c>
      <c r="Q513">
        <v>939.38080000000002</v>
      </c>
      <c r="R513">
        <v>52.317</v>
      </c>
      <c r="S513">
        <v>16.276399999999999</v>
      </c>
      <c r="T513">
        <v>0</v>
      </c>
      <c r="U513">
        <v>2021</v>
      </c>
      <c r="V513">
        <v>0.103128741109554</v>
      </c>
      <c r="W513">
        <v>0</v>
      </c>
      <c r="X513">
        <v>0</v>
      </c>
      <c r="Y513">
        <v>0</v>
      </c>
      <c r="Z513">
        <v>0</v>
      </c>
      <c r="AA513">
        <v>73.695888220000001</v>
      </c>
      <c r="AB513">
        <v>0.11359292802689699</v>
      </c>
      <c r="AC513">
        <v>0</v>
      </c>
      <c r="AD513">
        <v>0</v>
      </c>
      <c r="AE513">
        <v>0</v>
      </c>
      <c r="AF513">
        <v>0</v>
      </c>
      <c r="AG513">
        <v>0</v>
      </c>
      <c r="AH513">
        <v>0</v>
      </c>
      <c r="AI513">
        <v>37.270000000000003</v>
      </c>
      <c r="AK513" s="106">
        <v>71532</v>
      </c>
    </row>
    <row r="514" spans="1:37" x14ac:dyDescent="0.25">
      <c r="A514" t="s">
        <v>711</v>
      </c>
      <c r="B514">
        <v>525</v>
      </c>
      <c r="C514">
        <v>947.76211949704395</v>
      </c>
      <c r="D514">
        <v>2018</v>
      </c>
      <c r="E514">
        <v>13298.981400000001</v>
      </c>
      <c r="F514">
        <v>103.4714</v>
      </c>
      <c r="G514">
        <v>0</v>
      </c>
      <c r="H514">
        <v>239.4956</v>
      </c>
      <c r="I514">
        <v>3785.4256</v>
      </c>
      <c r="J514">
        <v>1007.9742</v>
      </c>
      <c r="K514">
        <v>0</v>
      </c>
      <c r="L514">
        <v>8162.6145999999999</v>
      </c>
      <c r="N514">
        <v>0</v>
      </c>
      <c r="O514">
        <v>10386.6684</v>
      </c>
      <c r="P514">
        <v>0</v>
      </c>
      <c r="Q514">
        <v>1700.8838000000001</v>
      </c>
      <c r="R514">
        <v>1170.7382</v>
      </c>
      <c r="S514">
        <v>40.691000000000003</v>
      </c>
      <c r="T514">
        <v>0</v>
      </c>
      <c r="U514">
        <v>2021</v>
      </c>
      <c r="V514">
        <v>1.6912426802726599</v>
      </c>
      <c r="W514">
        <v>0</v>
      </c>
      <c r="X514">
        <v>0</v>
      </c>
      <c r="Y514">
        <v>0</v>
      </c>
      <c r="Z514">
        <v>1129.5650000000001</v>
      </c>
      <c r="AA514">
        <v>23.927329289999999</v>
      </c>
      <c r="AB514">
        <v>15.1798854815125</v>
      </c>
      <c r="AC514">
        <v>0</v>
      </c>
      <c r="AD514">
        <v>0</v>
      </c>
      <c r="AE514">
        <v>0</v>
      </c>
      <c r="AF514">
        <v>0</v>
      </c>
      <c r="AG514">
        <v>0</v>
      </c>
      <c r="AH514">
        <v>0</v>
      </c>
      <c r="AI514">
        <v>829</v>
      </c>
      <c r="AK514" s="106">
        <v>71533</v>
      </c>
    </row>
    <row r="515" spans="1:37" x14ac:dyDescent="0.25">
      <c r="A515" t="s">
        <v>712</v>
      </c>
      <c r="B515">
        <v>111</v>
      </c>
      <c r="C515">
        <v>381.62109749873298</v>
      </c>
      <c r="D515">
        <v>2018</v>
      </c>
      <c r="E515">
        <v>3015.7844</v>
      </c>
      <c r="F515">
        <v>0</v>
      </c>
      <c r="G515">
        <v>0</v>
      </c>
      <c r="H515">
        <v>36.040599999999998</v>
      </c>
      <c r="I515">
        <v>813.82</v>
      </c>
      <c r="J515">
        <v>265.07279999999997</v>
      </c>
      <c r="K515">
        <v>0</v>
      </c>
      <c r="L515">
        <v>1900.8510000000001</v>
      </c>
      <c r="N515">
        <v>0</v>
      </c>
      <c r="O515">
        <v>2275.2082</v>
      </c>
      <c r="P515">
        <v>0</v>
      </c>
      <c r="Q515">
        <v>418.536</v>
      </c>
      <c r="R515">
        <v>311.57679999999999</v>
      </c>
      <c r="S515">
        <v>11.625999999999999</v>
      </c>
      <c r="T515">
        <v>0</v>
      </c>
      <c r="U515">
        <v>2021</v>
      </c>
      <c r="V515">
        <v>0.21765837698542001</v>
      </c>
      <c r="W515">
        <v>0</v>
      </c>
      <c r="X515">
        <v>0</v>
      </c>
      <c r="Y515">
        <v>0</v>
      </c>
      <c r="Z515">
        <v>0</v>
      </c>
      <c r="AA515">
        <v>3.9878882149999999</v>
      </c>
      <c r="AB515">
        <v>0.29375094716403499</v>
      </c>
      <c r="AC515">
        <v>0</v>
      </c>
      <c r="AD515">
        <v>0</v>
      </c>
      <c r="AE515">
        <v>0</v>
      </c>
      <c r="AF515">
        <v>0</v>
      </c>
      <c r="AG515">
        <v>0</v>
      </c>
      <c r="AH515">
        <v>0</v>
      </c>
      <c r="AI515">
        <v>220.29</v>
      </c>
      <c r="AK515" s="106">
        <v>71534</v>
      </c>
    </row>
    <row r="516" spans="1:37" x14ac:dyDescent="0.25">
      <c r="A516" t="s">
        <v>713</v>
      </c>
      <c r="B516">
        <v>509</v>
      </c>
      <c r="C516">
        <v>2576.0311584918099</v>
      </c>
      <c r="D516">
        <v>2018</v>
      </c>
      <c r="E516">
        <v>13160.632</v>
      </c>
      <c r="F516">
        <v>195.3168</v>
      </c>
      <c r="G516">
        <v>0</v>
      </c>
      <c r="H516">
        <v>217.40620000000001</v>
      </c>
      <c r="I516">
        <v>3400.605</v>
      </c>
      <c r="J516">
        <v>1896.2005999999999</v>
      </c>
      <c r="K516">
        <v>0</v>
      </c>
      <c r="L516">
        <v>7451.1034</v>
      </c>
      <c r="N516">
        <v>0</v>
      </c>
      <c r="O516">
        <v>10505.2536</v>
      </c>
      <c r="P516">
        <v>0</v>
      </c>
      <c r="Q516">
        <v>1510.2174</v>
      </c>
      <c r="R516">
        <v>1096.3317999999999</v>
      </c>
      <c r="S516">
        <v>49.991799999999998</v>
      </c>
      <c r="T516">
        <v>0</v>
      </c>
      <c r="U516">
        <v>2021</v>
      </c>
      <c r="V516">
        <v>0.78510894361719097</v>
      </c>
      <c r="W516">
        <v>0</v>
      </c>
      <c r="X516">
        <v>0</v>
      </c>
      <c r="Y516">
        <v>0</v>
      </c>
      <c r="Z516">
        <v>0</v>
      </c>
      <c r="AA516">
        <v>23.927329289999999</v>
      </c>
      <c r="AB516">
        <v>4.6238042681584499</v>
      </c>
      <c r="AC516">
        <v>0</v>
      </c>
      <c r="AD516">
        <v>0</v>
      </c>
      <c r="AE516">
        <v>0</v>
      </c>
      <c r="AF516">
        <v>0</v>
      </c>
      <c r="AG516">
        <v>0</v>
      </c>
      <c r="AH516">
        <v>0</v>
      </c>
      <c r="AI516">
        <v>776.82</v>
      </c>
      <c r="AK516" s="106">
        <v>71535</v>
      </c>
    </row>
    <row r="517" spans="1:37" x14ac:dyDescent="0.25">
      <c r="A517" t="s">
        <v>714</v>
      </c>
      <c r="B517">
        <v>128</v>
      </c>
      <c r="C517">
        <v>1345.8283874957499</v>
      </c>
      <c r="D517">
        <v>2018</v>
      </c>
      <c r="E517">
        <v>3441.2959999999998</v>
      </c>
      <c r="F517">
        <v>0</v>
      </c>
      <c r="G517">
        <v>0</v>
      </c>
      <c r="H517">
        <v>74.406400000000005</v>
      </c>
      <c r="I517">
        <v>1025.4132</v>
      </c>
      <c r="J517">
        <v>1020.7628</v>
      </c>
      <c r="K517">
        <v>0</v>
      </c>
      <c r="L517">
        <v>1320.7136</v>
      </c>
      <c r="N517">
        <v>0</v>
      </c>
      <c r="O517">
        <v>2442.6226000000001</v>
      </c>
      <c r="P517">
        <v>0</v>
      </c>
      <c r="Q517">
        <v>511.54399999999998</v>
      </c>
      <c r="R517">
        <v>452.25139999999999</v>
      </c>
      <c r="S517">
        <v>34.878</v>
      </c>
      <c r="T517">
        <v>0</v>
      </c>
      <c r="U517">
        <v>2021</v>
      </c>
      <c r="V517">
        <v>0.31615505705954</v>
      </c>
      <c r="W517">
        <v>0</v>
      </c>
      <c r="X517">
        <v>0</v>
      </c>
      <c r="Y517">
        <v>0</v>
      </c>
      <c r="Z517">
        <v>0</v>
      </c>
      <c r="AA517">
        <v>0</v>
      </c>
      <c r="AB517">
        <v>0.33723941109081401</v>
      </c>
      <c r="AC517">
        <v>0</v>
      </c>
      <c r="AD517">
        <v>0</v>
      </c>
      <c r="AE517">
        <v>0</v>
      </c>
      <c r="AF517">
        <v>0</v>
      </c>
      <c r="AG517">
        <v>0</v>
      </c>
      <c r="AH517">
        <v>0</v>
      </c>
      <c r="AI517">
        <v>319.67</v>
      </c>
      <c r="AK517" s="106">
        <v>71537</v>
      </c>
    </row>
    <row r="518" spans="1:37" x14ac:dyDescent="0.25">
      <c r="A518" t="s">
        <v>715</v>
      </c>
      <c r="B518">
        <v>430</v>
      </c>
      <c r="C518">
        <v>1843.10871449418</v>
      </c>
      <c r="D518">
        <v>2018</v>
      </c>
      <c r="E518">
        <v>13362.9244</v>
      </c>
      <c r="F518">
        <v>130.21119999999999</v>
      </c>
      <c r="G518">
        <v>0</v>
      </c>
      <c r="H518">
        <v>206.94280000000001</v>
      </c>
      <c r="I518">
        <v>3288.9953999999998</v>
      </c>
      <c r="J518">
        <v>1753.2008000000001</v>
      </c>
      <c r="K518">
        <v>0</v>
      </c>
      <c r="L518">
        <v>7983.5742</v>
      </c>
      <c r="N518">
        <v>0</v>
      </c>
      <c r="O518">
        <v>9734.4498000000003</v>
      </c>
      <c r="P518">
        <v>410.39780000000002</v>
      </c>
      <c r="Q518">
        <v>1698.5586000000001</v>
      </c>
      <c r="R518">
        <v>1100.9821999999999</v>
      </c>
      <c r="S518">
        <v>418.536</v>
      </c>
      <c r="T518">
        <v>0</v>
      </c>
      <c r="U518">
        <v>2021</v>
      </c>
      <c r="V518">
        <v>0.79657373369298701</v>
      </c>
      <c r="W518">
        <v>0</v>
      </c>
      <c r="X518">
        <v>0</v>
      </c>
      <c r="Y518">
        <v>0</v>
      </c>
      <c r="Z518">
        <v>0</v>
      </c>
      <c r="AA518">
        <v>23.927329289999999</v>
      </c>
      <c r="AB518">
        <v>4.0953045389588603</v>
      </c>
      <c r="AC518">
        <v>0</v>
      </c>
      <c r="AD518">
        <v>0</v>
      </c>
      <c r="AE518">
        <v>0</v>
      </c>
      <c r="AF518">
        <v>0</v>
      </c>
      <c r="AG518">
        <v>0</v>
      </c>
      <c r="AH518">
        <v>0</v>
      </c>
      <c r="AI518">
        <v>786.76</v>
      </c>
      <c r="AK518" s="106">
        <v>71538</v>
      </c>
    </row>
    <row r="519" spans="1:37" x14ac:dyDescent="0.25">
      <c r="A519" t="s">
        <v>716</v>
      </c>
      <c r="B519">
        <v>79</v>
      </c>
      <c r="C519">
        <v>967.75659049693297</v>
      </c>
      <c r="D519">
        <v>2018</v>
      </c>
      <c r="E519">
        <v>6652.3972000000003</v>
      </c>
      <c r="F519">
        <v>0</v>
      </c>
      <c r="G519">
        <v>0</v>
      </c>
      <c r="H519">
        <v>452.25139999999999</v>
      </c>
      <c r="I519">
        <v>1110.2829999999999</v>
      </c>
      <c r="J519">
        <v>327.85320000000002</v>
      </c>
      <c r="K519">
        <v>3622.6615999999999</v>
      </c>
      <c r="L519">
        <v>1139.348</v>
      </c>
      <c r="N519">
        <v>0</v>
      </c>
      <c r="O519">
        <v>1578.8108</v>
      </c>
      <c r="P519">
        <v>0</v>
      </c>
      <c r="Q519">
        <v>4386.4898000000003</v>
      </c>
      <c r="R519">
        <v>668.495</v>
      </c>
      <c r="S519">
        <v>18.601600000000001</v>
      </c>
      <c r="T519">
        <v>0</v>
      </c>
      <c r="U519">
        <v>2021</v>
      </c>
      <c r="V519">
        <v>0.59933451001506</v>
      </c>
      <c r="W519">
        <v>0</v>
      </c>
      <c r="X519">
        <v>0</v>
      </c>
      <c r="Y519">
        <v>0</v>
      </c>
      <c r="Z519">
        <v>88.466999999999999</v>
      </c>
      <c r="AA519">
        <v>121.0346646</v>
      </c>
      <c r="AB519">
        <v>2.4855544546991499</v>
      </c>
      <c r="AC519">
        <v>0</v>
      </c>
      <c r="AD519">
        <v>0</v>
      </c>
      <c r="AE519">
        <v>0</v>
      </c>
      <c r="AF519">
        <v>0</v>
      </c>
      <c r="AG519">
        <v>0</v>
      </c>
      <c r="AH519">
        <v>0</v>
      </c>
      <c r="AI519">
        <v>506.84</v>
      </c>
      <c r="AK519" s="106">
        <v>71539</v>
      </c>
    </row>
    <row r="520" spans="1:37" x14ac:dyDescent="0.25">
      <c r="A520" t="s">
        <v>717</v>
      </c>
      <c r="B520">
        <v>2810</v>
      </c>
      <c r="C520">
        <v>1964.4907749937699</v>
      </c>
      <c r="D520">
        <v>2018</v>
      </c>
      <c r="E520">
        <v>176684.9724</v>
      </c>
      <c r="F520">
        <v>58076.520400000001</v>
      </c>
      <c r="G520">
        <v>0</v>
      </c>
      <c r="H520">
        <v>67634.255000000005</v>
      </c>
      <c r="I520">
        <v>19041.0628</v>
      </c>
      <c r="J520">
        <v>869.62480000000005</v>
      </c>
      <c r="K520">
        <v>2150.81</v>
      </c>
      <c r="L520">
        <v>28912.699400000001</v>
      </c>
      <c r="N520">
        <v>0</v>
      </c>
      <c r="O520">
        <v>33653.782200000001</v>
      </c>
      <c r="P520">
        <v>23624.031999999999</v>
      </c>
      <c r="Q520">
        <v>116821.5358</v>
      </c>
      <c r="R520">
        <v>2525.1671999999999</v>
      </c>
      <c r="S520">
        <v>60.455199999999998</v>
      </c>
      <c r="T520">
        <v>0</v>
      </c>
      <c r="U520">
        <v>2021</v>
      </c>
      <c r="V520">
        <v>18.770756943237799</v>
      </c>
      <c r="W520">
        <v>0</v>
      </c>
      <c r="X520">
        <v>0</v>
      </c>
      <c r="Y520">
        <v>0</v>
      </c>
      <c r="Z520">
        <v>0</v>
      </c>
      <c r="AA520">
        <v>235.32400000000001</v>
      </c>
      <c r="AB520">
        <v>74.782389765950995</v>
      </c>
      <c r="AC520">
        <v>9209.518</v>
      </c>
      <c r="AD520">
        <v>0</v>
      </c>
      <c r="AE520">
        <v>0</v>
      </c>
      <c r="AF520">
        <v>0</v>
      </c>
      <c r="AG520">
        <v>0</v>
      </c>
      <c r="AH520">
        <v>0</v>
      </c>
      <c r="AI520">
        <v>1809.55</v>
      </c>
      <c r="AK520" s="106">
        <v>71540</v>
      </c>
    </row>
    <row r="521" spans="1:37" x14ac:dyDescent="0.25">
      <c r="A521" t="s">
        <v>718</v>
      </c>
      <c r="B521">
        <v>375</v>
      </c>
      <c r="C521">
        <v>1588.7708224949999</v>
      </c>
      <c r="D521">
        <v>2018</v>
      </c>
      <c r="E521">
        <v>9003.1743999999999</v>
      </c>
      <c r="F521">
        <v>913.80359999999996</v>
      </c>
      <c r="G521">
        <v>0</v>
      </c>
      <c r="H521">
        <v>101.14619999999999</v>
      </c>
      <c r="I521">
        <v>3676.1412</v>
      </c>
      <c r="J521">
        <v>1516.0304000000001</v>
      </c>
      <c r="K521">
        <v>0</v>
      </c>
      <c r="L521">
        <v>2796.0529999999999</v>
      </c>
      <c r="N521">
        <v>0</v>
      </c>
      <c r="O521">
        <v>5054.9848000000002</v>
      </c>
      <c r="P521">
        <v>0</v>
      </c>
      <c r="Q521">
        <v>2055.4767999999999</v>
      </c>
      <c r="R521">
        <v>1700.8838000000001</v>
      </c>
      <c r="S521">
        <v>191.82900000000001</v>
      </c>
      <c r="T521">
        <v>0</v>
      </c>
      <c r="U521">
        <v>2021</v>
      </c>
      <c r="V521">
        <v>1.23052925517746</v>
      </c>
      <c r="W521">
        <v>0</v>
      </c>
      <c r="X521">
        <v>0</v>
      </c>
      <c r="Y521">
        <v>0</v>
      </c>
      <c r="Z521">
        <v>0</v>
      </c>
      <c r="AA521">
        <v>67.572999999999993</v>
      </c>
      <c r="AB521">
        <v>11.773260706699</v>
      </c>
      <c r="AC521">
        <v>0</v>
      </c>
      <c r="AD521">
        <v>0</v>
      </c>
      <c r="AE521">
        <v>0</v>
      </c>
      <c r="AF521">
        <v>0</v>
      </c>
      <c r="AG521">
        <v>0</v>
      </c>
      <c r="AH521">
        <v>0</v>
      </c>
      <c r="AI521">
        <v>1233.1400000000001</v>
      </c>
      <c r="AK521" s="106">
        <v>71541</v>
      </c>
    </row>
    <row r="522" spans="1:37" x14ac:dyDescent="0.25">
      <c r="A522" t="s">
        <v>719</v>
      </c>
      <c r="B522">
        <v>1472</v>
      </c>
      <c r="C522">
        <v>4359.5031414860696</v>
      </c>
      <c r="D522">
        <v>2018</v>
      </c>
      <c r="E522">
        <v>36705.607199999999</v>
      </c>
      <c r="F522">
        <v>776.61680000000001</v>
      </c>
      <c r="G522">
        <v>0</v>
      </c>
      <c r="H522">
        <v>4207.4494000000004</v>
      </c>
      <c r="I522">
        <v>13458.257600000001</v>
      </c>
      <c r="J522">
        <v>2887.8984</v>
      </c>
      <c r="K522">
        <v>0</v>
      </c>
      <c r="L522">
        <v>15375.385</v>
      </c>
      <c r="N522">
        <v>0</v>
      </c>
      <c r="O522">
        <v>20726.8328</v>
      </c>
      <c r="P522">
        <v>7199.9817999999996</v>
      </c>
      <c r="Q522">
        <v>6308.2676000000001</v>
      </c>
      <c r="R522">
        <v>2422.8584000000001</v>
      </c>
      <c r="S522">
        <v>47.666600000000003</v>
      </c>
      <c r="T522">
        <v>0</v>
      </c>
      <c r="U522">
        <v>2021</v>
      </c>
      <c r="V522">
        <v>1.7494961766995001</v>
      </c>
      <c r="W522">
        <v>0</v>
      </c>
      <c r="X522">
        <v>0</v>
      </c>
      <c r="Y522">
        <v>0</v>
      </c>
      <c r="Z522">
        <v>0</v>
      </c>
      <c r="AA522">
        <v>26.206</v>
      </c>
      <c r="AB522">
        <v>33.456540483208698</v>
      </c>
      <c r="AC522">
        <v>0</v>
      </c>
      <c r="AD522">
        <v>0</v>
      </c>
      <c r="AE522">
        <v>0</v>
      </c>
      <c r="AF522">
        <v>0</v>
      </c>
      <c r="AG522">
        <v>1163.547</v>
      </c>
      <c r="AH522">
        <v>0</v>
      </c>
      <c r="AI522">
        <v>1715.13</v>
      </c>
      <c r="AK522" s="106">
        <v>71542</v>
      </c>
    </row>
    <row r="523" spans="1:37" x14ac:dyDescent="0.25">
      <c r="A523" t="s">
        <v>720</v>
      </c>
      <c r="B523">
        <v>5552</v>
      </c>
      <c r="C523">
        <v>1464.4772874953001</v>
      </c>
      <c r="D523">
        <v>2018</v>
      </c>
      <c r="E523">
        <v>280706.28220000002</v>
      </c>
      <c r="F523">
        <v>34800.105799999998</v>
      </c>
      <c r="G523">
        <v>0</v>
      </c>
      <c r="H523">
        <v>32777.181799999998</v>
      </c>
      <c r="I523">
        <v>41440.877</v>
      </c>
      <c r="J523">
        <v>1107.9577999999999</v>
      </c>
      <c r="K523">
        <v>2633.2890000000002</v>
      </c>
      <c r="L523">
        <v>167946.8708</v>
      </c>
      <c r="N523">
        <v>0</v>
      </c>
      <c r="O523">
        <v>177463.91440000001</v>
      </c>
      <c r="P523">
        <v>50824.221599999997</v>
      </c>
      <c r="Q523">
        <v>47907.258199999997</v>
      </c>
      <c r="R523">
        <v>4345.7987999999996</v>
      </c>
      <c r="S523">
        <v>163.92660000000001</v>
      </c>
      <c r="T523">
        <v>0</v>
      </c>
      <c r="U523">
        <v>2021</v>
      </c>
      <c r="V523">
        <v>6.9639716237767999</v>
      </c>
      <c r="W523">
        <v>0</v>
      </c>
      <c r="X523">
        <v>0</v>
      </c>
      <c r="Y523">
        <v>0</v>
      </c>
      <c r="Z523">
        <v>0</v>
      </c>
      <c r="AA523">
        <v>3067.1570000000002</v>
      </c>
      <c r="AB523">
        <v>76.268707941404202</v>
      </c>
      <c r="AC523">
        <v>0</v>
      </c>
      <c r="AD523">
        <v>0</v>
      </c>
      <c r="AE523">
        <v>0</v>
      </c>
      <c r="AF523">
        <v>0</v>
      </c>
      <c r="AG523">
        <v>552.38355000000001</v>
      </c>
      <c r="AH523">
        <v>0</v>
      </c>
      <c r="AI523">
        <v>2920.95</v>
      </c>
      <c r="AK523" s="106">
        <v>71543</v>
      </c>
    </row>
    <row r="524" spans="1:37" x14ac:dyDescent="0.25">
      <c r="A524" t="s">
        <v>721</v>
      </c>
      <c r="B524">
        <v>187</v>
      </c>
      <c r="C524">
        <v>1358.19778549548</v>
      </c>
      <c r="D524">
        <v>2018</v>
      </c>
      <c r="E524">
        <v>4146.9942000000001</v>
      </c>
      <c r="F524">
        <v>97.6584</v>
      </c>
      <c r="G524">
        <v>0</v>
      </c>
      <c r="H524">
        <v>44.178800000000003</v>
      </c>
      <c r="I524">
        <v>1463.7134000000001</v>
      </c>
      <c r="J524">
        <v>1010.2994</v>
      </c>
      <c r="K524">
        <v>0</v>
      </c>
      <c r="L524">
        <v>1531.1442</v>
      </c>
      <c r="N524">
        <v>0</v>
      </c>
      <c r="O524">
        <v>2649.5654</v>
      </c>
      <c r="P524">
        <v>0</v>
      </c>
      <c r="Q524">
        <v>748.71439999999996</v>
      </c>
      <c r="R524">
        <v>535.95860000000005</v>
      </c>
      <c r="S524">
        <v>212.75579999999999</v>
      </c>
      <c r="T524">
        <v>0</v>
      </c>
      <c r="U524">
        <v>2021</v>
      </c>
      <c r="V524">
        <v>0.38918735680655597</v>
      </c>
      <c r="W524">
        <v>0</v>
      </c>
      <c r="X524">
        <v>0</v>
      </c>
      <c r="Y524">
        <v>0</v>
      </c>
      <c r="Z524">
        <v>0</v>
      </c>
      <c r="AA524">
        <v>15.95155286</v>
      </c>
      <c r="AB524">
        <v>7.2917867059758601</v>
      </c>
      <c r="AC524">
        <v>0</v>
      </c>
      <c r="AD524">
        <v>0</v>
      </c>
      <c r="AE524">
        <v>0</v>
      </c>
      <c r="AF524">
        <v>0</v>
      </c>
      <c r="AG524">
        <v>0</v>
      </c>
      <c r="AH524">
        <v>0</v>
      </c>
      <c r="AI524">
        <v>379.3</v>
      </c>
      <c r="AK524" s="106">
        <v>71544</v>
      </c>
    </row>
    <row r="525" spans="1:37" s="108" customFormat="1" x14ac:dyDescent="0.25">
      <c r="A525" s="108" t="s">
        <v>722</v>
      </c>
      <c r="B525" s="108">
        <v>1062</v>
      </c>
      <c r="C525" s="108">
        <v>1857.0157564940801</v>
      </c>
      <c r="D525" s="108">
        <v>2018</v>
      </c>
      <c r="E525" s="108">
        <v>19372.4038</v>
      </c>
      <c r="F525" s="108">
        <v>158.11359999999999</v>
      </c>
      <c r="G525" s="108">
        <v>0</v>
      </c>
      <c r="H525" s="108">
        <v>2786.7521999999999</v>
      </c>
      <c r="I525" s="108">
        <v>6981.4129999999996</v>
      </c>
      <c r="J525" s="108">
        <v>2193.8262</v>
      </c>
      <c r="K525" s="108">
        <v>0</v>
      </c>
      <c r="L525" s="108">
        <v>7252.2987999999996</v>
      </c>
      <c r="N525" s="108">
        <v>1423.0224000000001</v>
      </c>
      <c r="O525" s="108">
        <v>11558.5692</v>
      </c>
      <c r="P525" s="108">
        <v>0</v>
      </c>
      <c r="Q525" s="108">
        <v>4598.0829999999996</v>
      </c>
      <c r="R525" s="108">
        <v>1645.079</v>
      </c>
      <c r="S525" s="108">
        <v>147.65020000000001</v>
      </c>
      <c r="T525" s="108">
        <v>0</v>
      </c>
      <c r="U525" s="108">
        <v>2021</v>
      </c>
      <c r="V525" s="108">
        <v>3.1604721777587099</v>
      </c>
      <c r="W525" s="108">
        <v>0</v>
      </c>
      <c r="X525" s="108">
        <v>0</v>
      </c>
      <c r="Y525" s="108">
        <v>0</v>
      </c>
      <c r="Z525" s="108">
        <v>0</v>
      </c>
      <c r="AA525" s="108">
        <v>155.798</v>
      </c>
      <c r="AB525" s="108">
        <v>12.0170580133878</v>
      </c>
      <c r="AC525" s="108">
        <v>0</v>
      </c>
      <c r="AD525" s="108">
        <v>0</v>
      </c>
      <c r="AE525" s="108">
        <v>1908.1125</v>
      </c>
      <c r="AF525" s="108">
        <v>0</v>
      </c>
      <c r="AG525" s="108">
        <v>0</v>
      </c>
      <c r="AH525" s="108">
        <v>0</v>
      </c>
      <c r="AI525" s="108">
        <v>1166.06</v>
      </c>
      <c r="AK525" s="106">
        <v>71545</v>
      </c>
    </row>
    <row r="526" spans="1:37" x14ac:dyDescent="0.25">
      <c r="A526" t="s">
        <v>723</v>
      </c>
      <c r="B526">
        <v>407</v>
      </c>
      <c r="C526">
        <v>1206.86200749613</v>
      </c>
      <c r="D526">
        <v>2018</v>
      </c>
      <c r="E526">
        <v>14505.760200000001</v>
      </c>
      <c r="F526">
        <v>6037.3818000000001</v>
      </c>
      <c r="G526">
        <v>0</v>
      </c>
      <c r="H526">
        <v>215.08099999999999</v>
      </c>
      <c r="I526">
        <v>2764.6628000000001</v>
      </c>
      <c r="J526">
        <v>991.69780000000003</v>
      </c>
      <c r="K526">
        <v>0</v>
      </c>
      <c r="L526">
        <v>4496.9368000000004</v>
      </c>
      <c r="N526">
        <v>0</v>
      </c>
      <c r="O526">
        <v>6253.6253999999999</v>
      </c>
      <c r="P526">
        <v>0</v>
      </c>
      <c r="Q526">
        <v>7256.9492</v>
      </c>
      <c r="R526">
        <v>978.90920000000006</v>
      </c>
      <c r="S526">
        <v>16.276399999999999</v>
      </c>
      <c r="T526">
        <v>0</v>
      </c>
      <c r="U526">
        <v>2021</v>
      </c>
      <c r="V526">
        <v>0.76573651374450402</v>
      </c>
      <c r="W526">
        <v>0</v>
      </c>
      <c r="X526">
        <v>0</v>
      </c>
      <c r="Y526">
        <v>0</v>
      </c>
      <c r="Z526">
        <v>0</v>
      </c>
      <c r="AA526">
        <v>31.903105719999999</v>
      </c>
      <c r="AB526">
        <v>8.4132366838863497</v>
      </c>
      <c r="AC526">
        <v>0</v>
      </c>
      <c r="AD526">
        <v>0</v>
      </c>
      <c r="AE526">
        <v>0</v>
      </c>
      <c r="AF526">
        <v>0</v>
      </c>
      <c r="AG526">
        <v>53.61768</v>
      </c>
      <c r="AH526">
        <v>0</v>
      </c>
      <c r="AI526">
        <v>693.18</v>
      </c>
      <c r="AK526" s="106">
        <v>71546</v>
      </c>
    </row>
    <row r="527" spans="1:37" x14ac:dyDescent="0.25">
      <c r="A527" t="s">
        <v>724</v>
      </c>
      <c r="B527">
        <v>252</v>
      </c>
      <c r="C527">
        <v>1168.4042959962601</v>
      </c>
      <c r="D527">
        <v>2018</v>
      </c>
      <c r="E527">
        <v>21966.164400000001</v>
      </c>
      <c r="F527">
        <v>0</v>
      </c>
      <c r="G527">
        <v>0</v>
      </c>
      <c r="H527">
        <v>238.333</v>
      </c>
      <c r="I527">
        <v>2489.1266000000001</v>
      </c>
      <c r="J527">
        <v>924.26700000000005</v>
      </c>
      <c r="K527">
        <v>0</v>
      </c>
      <c r="L527">
        <v>18314.4378</v>
      </c>
      <c r="N527">
        <v>0</v>
      </c>
      <c r="O527">
        <v>19813.029200000001</v>
      </c>
      <c r="P527">
        <v>0</v>
      </c>
      <c r="Q527">
        <v>1209.104</v>
      </c>
      <c r="R527">
        <v>878.92560000000003</v>
      </c>
      <c r="S527">
        <v>65.105599999999995</v>
      </c>
      <c r="T527">
        <v>0</v>
      </c>
      <c r="U527">
        <v>2021</v>
      </c>
      <c r="V527">
        <v>0.63615844994736104</v>
      </c>
      <c r="W527">
        <v>0</v>
      </c>
      <c r="X527">
        <v>0</v>
      </c>
      <c r="Y527">
        <v>0</v>
      </c>
      <c r="Z527">
        <v>0</v>
      </c>
      <c r="AA527">
        <v>23.927329289999999</v>
      </c>
      <c r="AB527">
        <v>6.7617639189933199</v>
      </c>
      <c r="AC527">
        <v>0</v>
      </c>
      <c r="AD527">
        <v>0</v>
      </c>
      <c r="AE527">
        <v>0</v>
      </c>
      <c r="AF527">
        <v>0</v>
      </c>
      <c r="AG527">
        <v>0</v>
      </c>
      <c r="AH527">
        <v>0</v>
      </c>
      <c r="AI527">
        <v>630.24</v>
      </c>
      <c r="AK527" s="106">
        <v>71547</v>
      </c>
    </row>
    <row r="528" spans="1:37" x14ac:dyDescent="0.25">
      <c r="A528" t="s">
        <v>725</v>
      </c>
      <c r="B528">
        <v>245</v>
      </c>
      <c r="C528">
        <v>778.426081497533</v>
      </c>
      <c r="D528">
        <v>2018</v>
      </c>
      <c r="E528">
        <v>4124.9048000000003</v>
      </c>
      <c r="F528">
        <v>0</v>
      </c>
      <c r="G528">
        <v>0</v>
      </c>
      <c r="H528">
        <v>172.06479999999999</v>
      </c>
      <c r="I528">
        <v>1819.4690000000001</v>
      </c>
      <c r="J528">
        <v>927.75480000000005</v>
      </c>
      <c r="K528">
        <v>0</v>
      </c>
      <c r="L528">
        <v>1205.6161999999999</v>
      </c>
      <c r="N528">
        <v>0</v>
      </c>
      <c r="O528">
        <v>2051.989</v>
      </c>
      <c r="P528">
        <v>402.25959999999998</v>
      </c>
      <c r="Q528">
        <v>938.21820000000002</v>
      </c>
      <c r="R528">
        <v>569.67399999999998</v>
      </c>
      <c r="S528">
        <v>162.76400000000001</v>
      </c>
      <c r="T528">
        <v>0</v>
      </c>
      <c r="U528">
        <v>2021</v>
      </c>
      <c r="V528">
        <v>0.41500581518250101</v>
      </c>
      <c r="W528">
        <v>0</v>
      </c>
      <c r="X528">
        <v>0</v>
      </c>
      <c r="Y528">
        <v>0</v>
      </c>
      <c r="Z528">
        <v>0</v>
      </c>
      <c r="AA528">
        <v>19.939441080000002</v>
      </c>
      <c r="AB528">
        <v>0.59551815926335605</v>
      </c>
      <c r="AC528">
        <v>0</v>
      </c>
      <c r="AD528">
        <v>0</v>
      </c>
      <c r="AE528">
        <v>0</v>
      </c>
      <c r="AF528">
        <v>0</v>
      </c>
      <c r="AG528">
        <v>0</v>
      </c>
      <c r="AH528">
        <v>0</v>
      </c>
      <c r="AI528">
        <v>403.32</v>
      </c>
      <c r="AK528" s="106">
        <v>71548</v>
      </c>
    </row>
    <row r="529" spans="1:37" x14ac:dyDescent="0.25">
      <c r="A529" t="s">
        <v>726</v>
      </c>
      <c r="B529">
        <v>208</v>
      </c>
      <c r="C529">
        <v>513.20489949847297</v>
      </c>
      <c r="D529">
        <v>2018</v>
      </c>
      <c r="E529">
        <v>4108.6283999999996</v>
      </c>
      <c r="F529">
        <v>0</v>
      </c>
      <c r="G529">
        <v>0</v>
      </c>
      <c r="H529">
        <v>945.19380000000001</v>
      </c>
      <c r="I529">
        <v>1748.5504000000001</v>
      </c>
      <c r="J529">
        <v>88.357600000000005</v>
      </c>
      <c r="K529">
        <v>1.1626000000000001</v>
      </c>
      <c r="L529">
        <v>1325.364</v>
      </c>
      <c r="N529">
        <v>0</v>
      </c>
      <c r="O529">
        <v>1827.6071999999999</v>
      </c>
      <c r="P529">
        <v>0</v>
      </c>
      <c r="Q529">
        <v>1690.4204</v>
      </c>
      <c r="R529">
        <v>589.43820000000005</v>
      </c>
      <c r="S529">
        <v>0</v>
      </c>
      <c r="T529">
        <v>0</v>
      </c>
      <c r="U529">
        <v>2021</v>
      </c>
      <c r="V529">
        <v>0.42490253988047899</v>
      </c>
      <c r="W529">
        <v>0</v>
      </c>
      <c r="X529">
        <v>0</v>
      </c>
      <c r="Y529">
        <v>0</v>
      </c>
      <c r="Z529">
        <v>0</v>
      </c>
      <c r="AA529">
        <v>15.95155286</v>
      </c>
      <c r="AB529">
        <v>0.60564240147830695</v>
      </c>
      <c r="AC529">
        <v>0</v>
      </c>
      <c r="AD529">
        <v>0</v>
      </c>
      <c r="AE529">
        <v>0</v>
      </c>
      <c r="AF529">
        <v>0</v>
      </c>
      <c r="AG529">
        <v>0</v>
      </c>
      <c r="AH529">
        <v>0</v>
      </c>
      <c r="AI529">
        <v>416.57</v>
      </c>
      <c r="AK529" s="106">
        <v>71549</v>
      </c>
    </row>
    <row r="530" spans="1:37" x14ac:dyDescent="0.25">
      <c r="A530" t="s">
        <v>727</v>
      </c>
      <c r="B530">
        <v>819</v>
      </c>
      <c r="C530">
        <v>1256.81157849595</v>
      </c>
      <c r="D530">
        <v>2018</v>
      </c>
      <c r="E530">
        <v>79595.083799999993</v>
      </c>
      <c r="F530">
        <v>260.42239999999998</v>
      </c>
      <c r="G530">
        <v>0</v>
      </c>
      <c r="H530">
        <v>760.34040000000005</v>
      </c>
      <c r="I530">
        <v>7485.9813999999997</v>
      </c>
      <c r="J530">
        <v>1238.1690000000001</v>
      </c>
      <c r="K530">
        <v>1275.3722</v>
      </c>
      <c r="L530">
        <v>68574.7984</v>
      </c>
      <c r="N530">
        <v>0</v>
      </c>
      <c r="O530">
        <v>70366.365000000005</v>
      </c>
      <c r="P530">
        <v>3119.2557999999999</v>
      </c>
      <c r="Q530">
        <v>4485.3108000000002</v>
      </c>
      <c r="R530">
        <v>1418.3720000000001</v>
      </c>
      <c r="S530">
        <v>205.78020000000001</v>
      </c>
      <c r="T530">
        <v>0</v>
      </c>
      <c r="U530">
        <v>2021</v>
      </c>
      <c r="V530">
        <v>1.02642159475716</v>
      </c>
      <c r="W530">
        <v>0</v>
      </c>
      <c r="X530">
        <v>0</v>
      </c>
      <c r="Y530">
        <v>0</v>
      </c>
      <c r="Z530">
        <v>0</v>
      </c>
      <c r="AA530">
        <v>41.082999999999998</v>
      </c>
      <c r="AB530">
        <v>5.6471313213656904</v>
      </c>
      <c r="AC530">
        <v>0</v>
      </c>
      <c r="AD530">
        <v>0</v>
      </c>
      <c r="AE530">
        <v>0</v>
      </c>
      <c r="AF530">
        <v>0</v>
      </c>
      <c r="AG530">
        <v>0</v>
      </c>
      <c r="AH530">
        <v>0</v>
      </c>
      <c r="AI530">
        <v>1007.88</v>
      </c>
      <c r="AK530" s="106">
        <v>71550</v>
      </c>
    </row>
    <row r="531" spans="1:37" x14ac:dyDescent="0.25">
      <c r="A531" t="s">
        <v>728</v>
      </c>
      <c r="B531">
        <v>89</v>
      </c>
      <c r="C531">
        <v>1192.5058439961399</v>
      </c>
      <c r="D531">
        <v>2018</v>
      </c>
      <c r="E531">
        <v>2111.2815999999998</v>
      </c>
      <c r="F531">
        <v>0</v>
      </c>
      <c r="G531">
        <v>0</v>
      </c>
      <c r="H531">
        <v>70.918599999999998</v>
      </c>
      <c r="I531">
        <v>806.84439999999995</v>
      </c>
      <c r="J531">
        <v>223.2192</v>
      </c>
      <c r="K531">
        <v>0</v>
      </c>
      <c r="L531">
        <v>1010.2994</v>
      </c>
      <c r="N531">
        <v>0</v>
      </c>
      <c r="O531">
        <v>1323.0388</v>
      </c>
      <c r="P531">
        <v>0</v>
      </c>
      <c r="Q531">
        <v>442.95060000000001</v>
      </c>
      <c r="R531">
        <v>345.29219999999998</v>
      </c>
      <c r="S531">
        <v>0</v>
      </c>
      <c r="T531">
        <v>0</v>
      </c>
      <c r="U531">
        <v>2021</v>
      </c>
      <c r="V531">
        <v>0.25181720622986598</v>
      </c>
      <c r="W531">
        <v>0</v>
      </c>
      <c r="X531">
        <v>0</v>
      </c>
      <c r="Y531">
        <v>0</v>
      </c>
      <c r="Z531">
        <v>0</v>
      </c>
      <c r="AA531">
        <v>15.95155286</v>
      </c>
      <c r="AB531">
        <v>2.5470903458043002</v>
      </c>
      <c r="AC531">
        <v>0</v>
      </c>
      <c r="AD531">
        <v>0</v>
      </c>
      <c r="AE531">
        <v>0</v>
      </c>
      <c r="AF531">
        <v>0</v>
      </c>
      <c r="AG531">
        <v>0</v>
      </c>
      <c r="AH531">
        <v>0</v>
      </c>
      <c r="AI531">
        <v>244.31</v>
      </c>
      <c r="AK531" s="106">
        <v>71551</v>
      </c>
    </row>
    <row r="532" spans="1:37" x14ac:dyDescent="0.25">
      <c r="A532" t="s">
        <v>729</v>
      </c>
      <c r="B532">
        <v>519</v>
      </c>
      <c r="C532">
        <v>3284.7410519896598</v>
      </c>
      <c r="D532">
        <v>2018</v>
      </c>
      <c r="E532">
        <v>10093.6932</v>
      </c>
      <c r="F532">
        <v>61.617800000000003</v>
      </c>
      <c r="G532">
        <v>0</v>
      </c>
      <c r="H532">
        <v>310.41419999999999</v>
      </c>
      <c r="I532">
        <v>3591.2714000000001</v>
      </c>
      <c r="J532">
        <v>2530.9802</v>
      </c>
      <c r="K532">
        <v>0</v>
      </c>
      <c r="L532">
        <v>3599.4096</v>
      </c>
      <c r="N532">
        <v>0</v>
      </c>
      <c r="O532">
        <v>7106.9737999999998</v>
      </c>
      <c r="P532">
        <v>0</v>
      </c>
      <c r="Q532">
        <v>1640.4286</v>
      </c>
      <c r="R532">
        <v>1247.4698000000001</v>
      </c>
      <c r="S532">
        <v>98.820999999999998</v>
      </c>
      <c r="T532">
        <v>0</v>
      </c>
      <c r="U532">
        <v>2021</v>
      </c>
      <c r="V532">
        <v>1.12501796194471</v>
      </c>
      <c r="W532">
        <v>0</v>
      </c>
      <c r="X532">
        <v>891.03629999999998</v>
      </c>
      <c r="Y532">
        <v>0</v>
      </c>
      <c r="Z532">
        <v>0</v>
      </c>
      <c r="AA532">
        <v>492.29899390000003</v>
      </c>
      <c r="AB532">
        <v>14.714750508417699</v>
      </c>
      <c r="AC532">
        <v>0</v>
      </c>
      <c r="AD532">
        <v>0</v>
      </c>
      <c r="AE532">
        <v>0</v>
      </c>
      <c r="AF532">
        <v>0</v>
      </c>
      <c r="AG532">
        <v>0</v>
      </c>
      <c r="AH532">
        <v>0</v>
      </c>
      <c r="AI532">
        <v>883.65</v>
      </c>
      <c r="AK532" s="106">
        <v>71552</v>
      </c>
    </row>
    <row r="533" spans="1:37" x14ac:dyDescent="0.25">
      <c r="A533" t="s">
        <v>730</v>
      </c>
      <c r="B533">
        <v>276</v>
      </c>
      <c r="C533">
        <v>860.83182949732395</v>
      </c>
      <c r="D533">
        <v>2018</v>
      </c>
      <c r="E533">
        <v>7476.6805999999997</v>
      </c>
      <c r="F533">
        <v>0</v>
      </c>
      <c r="G533">
        <v>0</v>
      </c>
      <c r="H533">
        <v>39.528399999999998</v>
      </c>
      <c r="I533">
        <v>2069.4279999999999</v>
      </c>
      <c r="J533">
        <v>492.94240000000002</v>
      </c>
      <c r="K533">
        <v>0</v>
      </c>
      <c r="L533">
        <v>4874.7817999999997</v>
      </c>
      <c r="N533">
        <v>0</v>
      </c>
      <c r="O533">
        <v>5846.7154</v>
      </c>
      <c r="P533">
        <v>0</v>
      </c>
      <c r="Q533">
        <v>942.86860000000001</v>
      </c>
      <c r="R533">
        <v>687.09659999999997</v>
      </c>
      <c r="S533">
        <v>0</v>
      </c>
      <c r="T533">
        <v>0</v>
      </c>
      <c r="U533">
        <v>2021</v>
      </c>
      <c r="V533">
        <v>0.48665100614573298</v>
      </c>
      <c r="W533">
        <v>0</v>
      </c>
      <c r="X533">
        <v>0</v>
      </c>
      <c r="Y533">
        <v>0</v>
      </c>
      <c r="Z533">
        <v>0</v>
      </c>
      <c r="AA533">
        <v>11.96366465</v>
      </c>
      <c r="AB533">
        <v>3.6188386780869499</v>
      </c>
      <c r="AC533">
        <v>0</v>
      </c>
      <c r="AD533">
        <v>0</v>
      </c>
      <c r="AE533">
        <v>0</v>
      </c>
      <c r="AF533">
        <v>0</v>
      </c>
      <c r="AG533">
        <v>0</v>
      </c>
      <c r="AH533">
        <v>0</v>
      </c>
      <c r="AI533">
        <v>486.96</v>
      </c>
      <c r="AK533" s="106">
        <v>71553</v>
      </c>
    </row>
    <row r="534" spans="1:37" x14ac:dyDescent="0.25">
      <c r="A534" t="s">
        <v>731</v>
      </c>
      <c r="B534">
        <v>112</v>
      </c>
      <c r="C534">
        <v>831.26377149734003</v>
      </c>
      <c r="D534">
        <v>2018</v>
      </c>
      <c r="E534">
        <v>4808.5136000000002</v>
      </c>
      <c r="F534">
        <v>3.4878</v>
      </c>
      <c r="G534">
        <v>0</v>
      </c>
      <c r="H534">
        <v>549.90980000000002</v>
      </c>
      <c r="I534">
        <v>1110.2829999999999</v>
      </c>
      <c r="J534">
        <v>596.41380000000004</v>
      </c>
      <c r="K534">
        <v>0</v>
      </c>
      <c r="L534">
        <v>2548.4191999999998</v>
      </c>
      <c r="N534">
        <v>0</v>
      </c>
      <c r="O534">
        <v>3409.9058</v>
      </c>
      <c r="P534">
        <v>0</v>
      </c>
      <c r="Q534">
        <v>1004.4864</v>
      </c>
      <c r="R534">
        <v>384.82060000000001</v>
      </c>
      <c r="S534">
        <v>9.3008000000000006</v>
      </c>
      <c r="T534">
        <v>0</v>
      </c>
      <c r="U534">
        <v>2021</v>
      </c>
      <c r="V534">
        <v>0.27241068386418998</v>
      </c>
      <c r="W534">
        <v>0</v>
      </c>
      <c r="X534">
        <v>0</v>
      </c>
      <c r="Y534">
        <v>0</v>
      </c>
      <c r="Z534">
        <v>0</v>
      </c>
      <c r="AA534">
        <v>0</v>
      </c>
      <c r="AB534">
        <v>4.07890873819498</v>
      </c>
      <c r="AC534">
        <v>0</v>
      </c>
      <c r="AD534">
        <v>0</v>
      </c>
      <c r="AE534">
        <v>0</v>
      </c>
      <c r="AF534">
        <v>0</v>
      </c>
      <c r="AG534">
        <v>0</v>
      </c>
      <c r="AH534">
        <v>0</v>
      </c>
      <c r="AI534">
        <v>271.64</v>
      </c>
      <c r="AK534" s="106">
        <v>71554</v>
      </c>
    </row>
    <row r="535" spans="1:37" x14ac:dyDescent="0.25">
      <c r="A535" t="s">
        <v>732</v>
      </c>
      <c r="B535">
        <v>2331</v>
      </c>
      <c r="C535">
        <v>1909.61522149384</v>
      </c>
      <c r="D535">
        <v>2018</v>
      </c>
      <c r="E535">
        <v>71590.582800000004</v>
      </c>
      <c r="F535">
        <v>744.06399999999996</v>
      </c>
      <c r="G535">
        <v>0</v>
      </c>
      <c r="H535">
        <v>9188.0277999999998</v>
      </c>
      <c r="I535">
        <v>13741.932000000001</v>
      </c>
      <c r="J535">
        <v>737.08839999999998</v>
      </c>
      <c r="K535">
        <v>1381.1687999999999</v>
      </c>
      <c r="L535">
        <v>45798.301800000001</v>
      </c>
      <c r="N535">
        <v>0</v>
      </c>
      <c r="O535">
        <v>48439.728999999999</v>
      </c>
      <c r="P535">
        <v>10369.2294</v>
      </c>
      <c r="Q535">
        <v>10558.733200000001</v>
      </c>
      <c r="R535">
        <v>2188.0131999999999</v>
      </c>
      <c r="S535">
        <v>34.878</v>
      </c>
      <c r="T535">
        <v>0</v>
      </c>
      <c r="U535">
        <v>2021</v>
      </c>
      <c r="V535">
        <v>1.59807752115168</v>
      </c>
      <c r="W535">
        <v>0</v>
      </c>
      <c r="X535">
        <v>0</v>
      </c>
      <c r="Y535">
        <v>0</v>
      </c>
      <c r="Z535">
        <v>0</v>
      </c>
      <c r="AA535">
        <v>56.58</v>
      </c>
      <c r="AB535">
        <v>18.773445159783101</v>
      </c>
      <c r="AC535">
        <v>0</v>
      </c>
      <c r="AD535">
        <v>0</v>
      </c>
      <c r="AE535">
        <v>0</v>
      </c>
      <c r="AF535">
        <v>0</v>
      </c>
      <c r="AG535">
        <v>0</v>
      </c>
      <c r="AH535">
        <v>0</v>
      </c>
      <c r="AI535">
        <v>1554.47</v>
      </c>
      <c r="AK535" s="106">
        <v>71555</v>
      </c>
    </row>
    <row r="536" spans="1:37" x14ac:dyDescent="0.25">
      <c r="A536" t="s">
        <v>733</v>
      </c>
      <c r="B536">
        <v>569</v>
      </c>
      <c r="C536">
        <v>478.06014149843702</v>
      </c>
      <c r="D536">
        <v>2018</v>
      </c>
      <c r="E536">
        <v>36431.2336</v>
      </c>
      <c r="F536">
        <v>748.71439999999996</v>
      </c>
      <c r="G536">
        <v>0</v>
      </c>
      <c r="H536">
        <v>5468.8703999999998</v>
      </c>
      <c r="I536">
        <v>4350.4492</v>
      </c>
      <c r="J536">
        <v>141.8372</v>
      </c>
      <c r="K536">
        <v>2207.7773999999999</v>
      </c>
      <c r="L536">
        <v>23513.584999999999</v>
      </c>
      <c r="N536">
        <v>0</v>
      </c>
      <c r="O536">
        <v>24700.599600000001</v>
      </c>
      <c r="P536">
        <v>3966.7912000000001</v>
      </c>
      <c r="Q536">
        <v>7004.665</v>
      </c>
      <c r="R536">
        <v>756.85260000000005</v>
      </c>
      <c r="S536">
        <v>2.3252000000000002</v>
      </c>
      <c r="T536">
        <v>0</v>
      </c>
      <c r="U536">
        <v>2021</v>
      </c>
      <c r="V536">
        <v>0.55472301498205101</v>
      </c>
      <c r="W536">
        <v>0</v>
      </c>
      <c r="X536">
        <v>0</v>
      </c>
      <c r="Y536">
        <v>0</v>
      </c>
      <c r="Z536">
        <v>0</v>
      </c>
      <c r="AA536">
        <v>23.927329289999999</v>
      </c>
      <c r="AB536">
        <v>9.8705205336754709</v>
      </c>
      <c r="AC536">
        <v>0</v>
      </c>
      <c r="AD536">
        <v>0</v>
      </c>
      <c r="AE536">
        <v>0</v>
      </c>
      <c r="AF536">
        <v>0</v>
      </c>
      <c r="AG536">
        <v>0</v>
      </c>
      <c r="AH536">
        <v>0</v>
      </c>
      <c r="AI536">
        <v>546.59</v>
      </c>
      <c r="AK536" s="106">
        <v>71556</v>
      </c>
    </row>
    <row r="537" spans="1:37" x14ac:dyDescent="0.25">
      <c r="A537" t="s">
        <v>734</v>
      </c>
      <c r="B537">
        <v>713</v>
      </c>
      <c r="C537">
        <v>1574.6257034948401</v>
      </c>
      <c r="D537">
        <v>2018</v>
      </c>
      <c r="E537">
        <v>12957.177</v>
      </c>
      <c r="F537">
        <v>0</v>
      </c>
      <c r="G537">
        <v>0</v>
      </c>
      <c r="H537">
        <v>846.37279999999998</v>
      </c>
      <c r="I537">
        <v>4800.3753999999999</v>
      </c>
      <c r="J537">
        <v>1264.9087999999999</v>
      </c>
      <c r="K537">
        <v>0</v>
      </c>
      <c r="L537">
        <v>6045.52</v>
      </c>
      <c r="N537">
        <v>0</v>
      </c>
      <c r="O537">
        <v>8284.6875999999993</v>
      </c>
      <c r="P537">
        <v>0</v>
      </c>
      <c r="Q537">
        <v>3183.1988000000001</v>
      </c>
      <c r="R537">
        <v>1404.4208000000001</v>
      </c>
      <c r="S537">
        <v>84.869799999999998</v>
      </c>
      <c r="T537">
        <v>0</v>
      </c>
      <c r="U537">
        <v>2021</v>
      </c>
      <c r="V537">
        <v>1.0592353074282601</v>
      </c>
      <c r="W537">
        <v>0</v>
      </c>
      <c r="X537">
        <v>0</v>
      </c>
      <c r="Y537">
        <v>0</v>
      </c>
      <c r="Z537">
        <v>0</v>
      </c>
      <c r="AA537">
        <v>197.773</v>
      </c>
      <c r="AB537">
        <v>4.7328903984877</v>
      </c>
      <c r="AC537">
        <v>0</v>
      </c>
      <c r="AD537">
        <v>0</v>
      </c>
      <c r="AE537">
        <v>0</v>
      </c>
      <c r="AF537">
        <v>0</v>
      </c>
      <c r="AG537">
        <v>0</v>
      </c>
      <c r="AH537">
        <v>0</v>
      </c>
      <c r="AI537">
        <v>1002.08</v>
      </c>
      <c r="AK537" s="106">
        <v>71557</v>
      </c>
    </row>
    <row r="538" spans="1:37" x14ac:dyDescent="0.25">
      <c r="A538" t="s">
        <v>735</v>
      </c>
      <c r="B538">
        <v>1131</v>
      </c>
      <c r="C538">
        <v>3043.3082999902399</v>
      </c>
      <c r="D538">
        <v>2018</v>
      </c>
      <c r="E538">
        <v>33924.667999999998</v>
      </c>
      <c r="F538">
        <v>8189.3544000000002</v>
      </c>
      <c r="G538">
        <v>0</v>
      </c>
      <c r="H538">
        <v>2658.8661999999999</v>
      </c>
      <c r="I538">
        <v>8963.6460000000006</v>
      </c>
      <c r="J538">
        <v>3265.7433999999998</v>
      </c>
      <c r="K538">
        <v>0</v>
      </c>
      <c r="L538">
        <v>10847.058000000001</v>
      </c>
      <c r="N538">
        <v>0</v>
      </c>
      <c r="O538">
        <v>16233.3838</v>
      </c>
      <c r="P538">
        <v>4694.5788000000002</v>
      </c>
      <c r="Q538">
        <v>9918.1406000000006</v>
      </c>
      <c r="R538">
        <v>2506.5655999999999</v>
      </c>
      <c r="S538">
        <v>570.83659999999998</v>
      </c>
      <c r="T538">
        <v>0</v>
      </c>
      <c r="U538">
        <v>2021</v>
      </c>
      <c r="V538">
        <v>1.8271091987521499</v>
      </c>
      <c r="W538">
        <v>0</v>
      </c>
      <c r="X538">
        <v>0</v>
      </c>
      <c r="Y538">
        <v>0</v>
      </c>
      <c r="Z538">
        <v>0</v>
      </c>
      <c r="AA538">
        <v>67.81</v>
      </c>
      <c r="AB538">
        <v>13.2489649701454</v>
      </c>
      <c r="AC538">
        <v>0</v>
      </c>
      <c r="AD538">
        <v>0</v>
      </c>
      <c r="AE538">
        <v>0</v>
      </c>
      <c r="AF538">
        <v>0</v>
      </c>
      <c r="AG538">
        <v>0</v>
      </c>
      <c r="AH538">
        <v>0</v>
      </c>
      <c r="AI538">
        <v>1781.39</v>
      </c>
      <c r="AK538" s="106">
        <v>71558</v>
      </c>
    </row>
    <row r="539" spans="1:37" x14ac:dyDescent="0.25">
      <c r="A539" t="s">
        <v>736</v>
      </c>
      <c r="B539">
        <v>533</v>
      </c>
      <c r="C539">
        <v>1760.0109804943299</v>
      </c>
      <c r="D539">
        <v>2018</v>
      </c>
      <c r="E539">
        <v>16143.863600000001</v>
      </c>
      <c r="F539">
        <v>924.26700000000005</v>
      </c>
      <c r="G539">
        <v>0</v>
      </c>
      <c r="H539">
        <v>2739.0855999999999</v>
      </c>
      <c r="I539">
        <v>5180.5456000000004</v>
      </c>
      <c r="J539">
        <v>1427.6728000000001</v>
      </c>
      <c r="K539">
        <v>0</v>
      </c>
      <c r="L539">
        <v>5872.2925999999998</v>
      </c>
      <c r="N539">
        <v>0</v>
      </c>
      <c r="O539">
        <v>9528.6695999999993</v>
      </c>
      <c r="P539">
        <v>1706.6967999999999</v>
      </c>
      <c r="Q539">
        <v>3685.442</v>
      </c>
      <c r="R539">
        <v>1221.8925999999999</v>
      </c>
      <c r="S539">
        <v>0</v>
      </c>
      <c r="T539">
        <v>0</v>
      </c>
      <c r="U539">
        <v>2021</v>
      </c>
      <c r="V539">
        <v>0.89995465739947</v>
      </c>
      <c r="W539">
        <v>0</v>
      </c>
      <c r="X539">
        <v>0</v>
      </c>
      <c r="Y539">
        <v>0</v>
      </c>
      <c r="Z539">
        <v>0</v>
      </c>
      <c r="AA539">
        <v>254.399</v>
      </c>
      <c r="AB539">
        <v>18.9301929663417</v>
      </c>
      <c r="AC539">
        <v>0</v>
      </c>
      <c r="AD539">
        <v>0</v>
      </c>
      <c r="AE539">
        <v>0</v>
      </c>
      <c r="AF539">
        <v>0</v>
      </c>
      <c r="AG539">
        <v>0</v>
      </c>
      <c r="AH539">
        <v>0</v>
      </c>
      <c r="AI539">
        <v>865.44</v>
      </c>
      <c r="AK539" s="106">
        <v>71559</v>
      </c>
    </row>
    <row r="540" spans="1:37" x14ac:dyDescent="0.25">
      <c r="A540" t="s">
        <v>737</v>
      </c>
      <c r="B540">
        <v>227</v>
      </c>
      <c r="C540">
        <v>1366.95342299553</v>
      </c>
      <c r="D540">
        <v>2018</v>
      </c>
      <c r="E540">
        <v>8245.1592000000001</v>
      </c>
      <c r="F540">
        <v>0</v>
      </c>
      <c r="G540">
        <v>0</v>
      </c>
      <c r="H540">
        <v>68.593400000000003</v>
      </c>
      <c r="I540">
        <v>2274.0455999999999</v>
      </c>
      <c r="J540">
        <v>959.14499999999998</v>
      </c>
      <c r="K540">
        <v>0</v>
      </c>
      <c r="L540">
        <v>4943.3752000000004</v>
      </c>
      <c r="N540">
        <v>0</v>
      </c>
      <c r="O540">
        <v>6552.4135999999999</v>
      </c>
      <c r="P540">
        <v>0</v>
      </c>
      <c r="Q540">
        <v>887.06380000000001</v>
      </c>
      <c r="R540">
        <v>805.68179999999995</v>
      </c>
      <c r="S540">
        <v>0</v>
      </c>
      <c r="T540">
        <v>0</v>
      </c>
      <c r="U540">
        <v>2021</v>
      </c>
      <c r="V540">
        <v>0.57401465946804997</v>
      </c>
      <c r="W540">
        <v>0</v>
      </c>
      <c r="X540">
        <v>0</v>
      </c>
      <c r="Y540">
        <v>0</v>
      </c>
      <c r="Z540">
        <v>0</v>
      </c>
      <c r="AA540">
        <v>3.9878882149999999</v>
      </c>
      <c r="AB540">
        <v>12.552331340519</v>
      </c>
      <c r="AC540">
        <v>0</v>
      </c>
      <c r="AD540">
        <v>0</v>
      </c>
      <c r="AE540">
        <v>0</v>
      </c>
      <c r="AF540">
        <v>0</v>
      </c>
      <c r="AG540">
        <v>0</v>
      </c>
      <c r="AH540">
        <v>0</v>
      </c>
      <c r="AI540">
        <v>568.12</v>
      </c>
      <c r="AK540" s="106">
        <v>71561</v>
      </c>
    </row>
    <row r="541" spans="1:37" x14ac:dyDescent="0.25">
      <c r="A541" t="s">
        <v>738</v>
      </c>
      <c r="B541">
        <v>209</v>
      </c>
      <c r="C541">
        <v>807.68245149743097</v>
      </c>
      <c r="D541">
        <v>2018</v>
      </c>
      <c r="E541">
        <v>4957.3263999999999</v>
      </c>
      <c r="F541">
        <v>0</v>
      </c>
      <c r="G541">
        <v>0</v>
      </c>
      <c r="H541">
        <v>439.46280000000002</v>
      </c>
      <c r="I541">
        <v>1652.0545999999999</v>
      </c>
      <c r="J541">
        <v>1331.1769999999999</v>
      </c>
      <c r="K541">
        <v>0</v>
      </c>
      <c r="L541">
        <v>1534.6320000000001</v>
      </c>
      <c r="N541">
        <v>0</v>
      </c>
      <c r="O541">
        <v>3520.3528000000001</v>
      </c>
      <c r="P541">
        <v>0</v>
      </c>
      <c r="Q541">
        <v>906.82799999999997</v>
      </c>
      <c r="R541">
        <v>476.666</v>
      </c>
      <c r="S541">
        <v>52.317</v>
      </c>
      <c r="T541">
        <v>0</v>
      </c>
      <c r="U541">
        <v>2021</v>
      </c>
      <c r="V541">
        <v>0.34500132815662599</v>
      </c>
      <c r="W541">
        <v>0</v>
      </c>
      <c r="X541">
        <v>0</v>
      </c>
      <c r="Y541">
        <v>0</v>
      </c>
      <c r="Z541">
        <v>0</v>
      </c>
      <c r="AA541">
        <v>15.95155286</v>
      </c>
      <c r="AB541">
        <v>4.4228752591215503</v>
      </c>
      <c r="AC541">
        <v>0</v>
      </c>
      <c r="AD541">
        <v>0</v>
      </c>
      <c r="AE541">
        <v>0</v>
      </c>
      <c r="AF541">
        <v>0</v>
      </c>
      <c r="AG541">
        <v>0</v>
      </c>
      <c r="AH541">
        <v>0</v>
      </c>
      <c r="AI541">
        <v>337.89</v>
      </c>
      <c r="AK541" s="106">
        <v>71562</v>
      </c>
    </row>
    <row r="542" spans="1:37" x14ac:dyDescent="0.25">
      <c r="A542" t="s">
        <v>739</v>
      </c>
      <c r="B542">
        <v>72</v>
      </c>
      <c r="C542">
        <v>442.57993299862699</v>
      </c>
      <c r="D542">
        <v>2018</v>
      </c>
      <c r="E542">
        <v>5573.5043999999998</v>
      </c>
      <c r="F542">
        <v>0</v>
      </c>
      <c r="G542">
        <v>0</v>
      </c>
      <c r="H542">
        <v>197.642</v>
      </c>
      <c r="I542">
        <v>748.71439999999996</v>
      </c>
      <c r="J542">
        <v>305.7638</v>
      </c>
      <c r="K542">
        <v>3427.3447999999999</v>
      </c>
      <c r="L542">
        <v>894.0394</v>
      </c>
      <c r="N542">
        <v>0</v>
      </c>
      <c r="O542">
        <v>1363.7298000000001</v>
      </c>
      <c r="P542">
        <v>0</v>
      </c>
      <c r="Q542">
        <v>3873.7831999999999</v>
      </c>
      <c r="R542">
        <v>318.55239999999998</v>
      </c>
      <c r="S542">
        <v>17.439</v>
      </c>
      <c r="T542">
        <v>0</v>
      </c>
      <c r="U542">
        <v>2021</v>
      </c>
      <c r="V542">
        <v>0.22407081042900001</v>
      </c>
      <c r="W542">
        <v>0</v>
      </c>
      <c r="X542">
        <v>0</v>
      </c>
      <c r="Y542">
        <v>0</v>
      </c>
      <c r="Z542">
        <v>0</v>
      </c>
      <c r="AA542">
        <v>0</v>
      </c>
      <c r="AB542">
        <v>2.07045237839267</v>
      </c>
      <c r="AC542">
        <v>0</v>
      </c>
      <c r="AD542">
        <v>0</v>
      </c>
      <c r="AE542">
        <v>0</v>
      </c>
      <c r="AF542">
        <v>0</v>
      </c>
      <c r="AG542">
        <v>0</v>
      </c>
      <c r="AH542">
        <v>0</v>
      </c>
      <c r="AI542">
        <v>223.61</v>
      </c>
      <c r="AK542" s="106">
        <v>71563</v>
      </c>
    </row>
    <row r="543" spans="1:37" x14ac:dyDescent="0.25">
      <c r="A543" t="s">
        <v>740</v>
      </c>
      <c r="B543">
        <v>745</v>
      </c>
      <c r="C543">
        <v>2744.3970729911098</v>
      </c>
      <c r="D543">
        <v>2018</v>
      </c>
      <c r="E543">
        <v>59303.063399999999</v>
      </c>
      <c r="F543">
        <v>6686.1126000000004</v>
      </c>
      <c r="G543">
        <v>0</v>
      </c>
      <c r="H543">
        <v>1047.5026</v>
      </c>
      <c r="I543">
        <v>6068.7719999999999</v>
      </c>
      <c r="J543">
        <v>1997.3468</v>
      </c>
      <c r="K543">
        <v>0</v>
      </c>
      <c r="L543">
        <v>43503.329400000002</v>
      </c>
      <c r="N543">
        <v>0</v>
      </c>
      <c r="O543">
        <v>46930.674200000001</v>
      </c>
      <c r="P543">
        <v>1307.925</v>
      </c>
      <c r="Q543">
        <v>6422.2024000000001</v>
      </c>
      <c r="R543">
        <v>4560.8797999999997</v>
      </c>
      <c r="S543">
        <v>81.382000000000005</v>
      </c>
      <c r="T543">
        <v>0</v>
      </c>
      <c r="U543">
        <v>2021</v>
      </c>
      <c r="V543">
        <v>4.0119374204871301</v>
      </c>
      <c r="W543">
        <v>0</v>
      </c>
      <c r="X543">
        <v>0</v>
      </c>
      <c r="Y543">
        <v>0</v>
      </c>
      <c r="Z543">
        <v>0</v>
      </c>
      <c r="AA543">
        <v>93.502329290000006</v>
      </c>
      <c r="AB543">
        <v>15.980202442558101</v>
      </c>
      <c r="AC543">
        <v>0</v>
      </c>
      <c r="AD543">
        <v>0</v>
      </c>
      <c r="AE543">
        <v>0</v>
      </c>
      <c r="AF543">
        <v>0</v>
      </c>
      <c r="AG543">
        <v>0</v>
      </c>
      <c r="AH543">
        <v>0</v>
      </c>
      <c r="AI543">
        <v>1362.34</v>
      </c>
      <c r="AK543" s="106">
        <v>71564</v>
      </c>
    </row>
    <row r="544" spans="1:37" x14ac:dyDescent="0.25">
      <c r="A544" t="s">
        <v>741</v>
      </c>
      <c r="B544">
        <v>563</v>
      </c>
      <c r="C544">
        <v>1619.1308469947301</v>
      </c>
      <c r="D544">
        <v>2018</v>
      </c>
      <c r="E544">
        <v>12404.941999999999</v>
      </c>
      <c r="F544">
        <v>756.85260000000005</v>
      </c>
      <c r="G544">
        <v>0</v>
      </c>
      <c r="H544">
        <v>771.96640000000002</v>
      </c>
      <c r="I544">
        <v>4012.1325999999999</v>
      </c>
      <c r="J544">
        <v>1361.4046000000001</v>
      </c>
      <c r="K544">
        <v>0</v>
      </c>
      <c r="L544">
        <v>5502.5857999999998</v>
      </c>
      <c r="N544">
        <v>0</v>
      </c>
      <c r="O544">
        <v>8782.2803999999996</v>
      </c>
      <c r="P544">
        <v>0</v>
      </c>
      <c r="Q544">
        <v>2336.826</v>
      </c>
      <c r="R544">
        <v>1242.8194000000001</v>
      </c>
      <c r="S544">
        <v>43.016199999999998</v>
      </c>
      <c r="T544">
        <v>0</v>
      </c>
      <c r="U544">
        <v>2021</v>
      </c>
      <c r="V544">
        <v>1.0921695223994801</v>
      </c>
      <c r="W544">
        <v>0</v>
      </c>
      <c r="X544">
        <v>0</v>
      </c>
      <c r="Y544">
        <v>0</v>
      </c>
      <c r="Z544">
        <v>0</v>
      </c>
      <c r="AA544">
        <v>141.27600000000001</v>
      </c>
      <c r="AB544">
        <v>10.8729140196904</v>
      </c>
      <c r="AC544">
        <v>0</v>
      </c>
      <c r="AD544">
        <v>0</v>
      </c>
      <c r="AE544">
        <v>0</v>
      </c>
      <c r="AF544">
        <v>0</v>
      </c>
      <c r="AG544">
        <v>176.90715</v>
      </c>
      <c r="AH544">
        <v>0</v>
      </c>
      <c r="AI544">
        <v>880.34</v>
      </c>
      <c r="AK544" s="106">
        <v>71565</v>
      </c>
    </row>
    <row r="545" spans="1:37" x14ac:dyDescent="0.25">
      <c r="A545" t="s">
        <v>742</v>
      </c>
      <c r="B545">
        <v>977</v>
      </c>
      <c r="C545">
        <v>742.05711049767103</v>
      </c>
      <c r="D545">
        <v>2018</v>
      </c>
      <c r="E545">
        <v>27585.010200000001</v>
      </c>
      <c r="F545">
        <v>3173.8980000000001</v>
      </c>
      <c r="G545">
        <v>0</v>
      </c>
      <c r="H545">
        <v>8684.6219999999994</v>
      </c>
      <c r="I545">
        <v>9142.6864000000005</v>
      </c>
      <c r="J545">
        <v>626.64139999999998</v>
      </c>
      <c r="K545">
        <v>2.3252000000000002</v>
      </c>
      <c r="L545">
        <v>5954.8371999999999</v>
      </c>
      <c r="N545">
        <v>0</v>
      </c>
      <c r="O545">
        <v>7716.1761999999999</v>
      </c>
      <c r="P545">
        <v>10373.879800000001</v>
      </c>
      <c r="Q545">
        <v>8453.2646000000004</v>
      </c>
      <c r="R545">
        <v>838.2346</v>
      </c>
      <c r="S545">
        <v>203.45500000000001</v>
      </c>
      <c r="T545">
        <v>0</v>
      </c>
      <c r="U545">
        <v>2021</v>
      </c>
      <c r="V545">
        <v>0.62274425095058705</v>
      </c>
      <c r="W545">
        <v>0</v>
      </c>
      <c r="X545">
        <v>0</v>
      </c>
      <c r="Y545">
        <v>0</v>
      </c>
      <c r="Z545">
        <v>0</v>
      </c>
      <c r="AA545">
        <v>35.890993940000001</v>
      </c>
      <c r="AB545">
        <v>8.5934066595579601</v>
      </c>
      <c r="AC545">
        <v>0</v>
      </c>
      <c r="AD545">
        <v>0</v>
      </c>
      <c r="AE545">
        <v>0</v>
      </c>
      <c r="AF545">
        <v>0</v>
      </c>
      <c r="AG545">
        <v>0</v>
      </c>
      <c r="AH545">
        <v>0</v>
      </c>
      <c r="AI545">
        <v>588.83000000000004</v>
      </c>
      <c r="AK545" s="106">
        <v>71566</v>
      </c>
    </row>
    <row r="546" spans="1:37" x14ac:dyDescent="0.25">
      <c r="A546" t="s">
        <v>743</v>
      </c>
      <c r="B546">
        <v>255</v>
      </c>
      <c r="C546">
        <v>579.06773949809406</v>
      </c>
      <c r="D546">
        <v>2018</v>
      </c>
      <c r="E546">
        <v>4968.9524000000001</v>
      </c>
      <c r="F546">
        <v>0</v>
      </c>
      <c r="G546">
        <v>0</v>
      </c>
      <c r="H546">
        <v>341.80439999999999</v>
      </c>
      <c r="I546">
        <v>2663.5165999999999</v>
      </c>
      <c r="J546">
        <v>1030.0636</v>
      </c>
      <c r="K546">
        <v>0</v>
      </c>
      <c r="L546">
        <v>933.56780000000003</v>
      </c>
      <c r="N546">
        <v>0</v>
      </c>
      <c r="O546">
        <v>2307.761</v>
      </c>
      <c r="P546">
        <v>984.72220000000004</v>
      </c>
      <c r="Q546">
        <v>1211.4292</v>
      </c>
      <c r="R546">
        <v>465.04</v>
      </c>
      <c r="S546">
        <v>0</v>
      </c>
      <c r="T546">
        <v>0</v>
      </c>
      <c r="U546">
        <v>2021</v>
      </c>
      <c r="V546">
        <v>0.33192232400521299</v>
      </c>
      <c r="W546">
        <v>0</v>
      </c>
      <c r="X546">
        <v>0</v>
      </c>
      <c r="Y546">
        <v>0</v>
      </c>
      <c r="Z546">
        <v>0</v>
      </c>
      <c r="AA546">
        <v>3.9878882149999999</v>
      </c>
      <c r="AB546">
        <v>3.3017598521729901</v>
      </c>
      <c r="AC546">
        <v>0</v>
      </c>
      <c r="AD546">
        <v>0</v>
      </c>
      <c r="AE546">
        <v>0</v>
      </c>
      <c r="AF546">
        <v>0</v>
      </c>
      <c r="AG546">
        <v>0</v>
      </c>
      <c r="AH546">
        <v>0</v>
      </c>
      <c r="AI546">
        <v>329.61</v>
      </c>
      <c r="AK546" s="106">
        <v>71567</v>
      </c>
    </row>
    <row r="547" spans="1:37" x14ac:dyDescent="0.25">
      <c r="A547" t="s">
        <v>744</v>
      </c>
      <c r="B547">
        <v>58</v>
      </c>
      <c r="C547">
        <v>835.90514299725601</v>
      </c>
      <c r="D547">
        <v>2018</v>
      </c>
      <c r="E547">
        <v>2689.0938000000001</v>
      </c>
      <c r="F547">
        <v>0</v>
      </c>
      <c r="G547">
        <v>0</v>
      </c>
      <c r="H547">
        <v>0</v>
      </c>
      <c r="I547">
        <v>388.30840000000001</v>
      </c>
      <c r="J547">
        <v>906.82799999999997</v>
      </c>
      <c r="K547">
        <v>0</v>
      </c>
      <c r="L547">
        <v>1393.9574</v>
      </c>
      <c r="N547">
        <v>0</v>
      </c>
      <c r="O547">
        <v>2260.0944</v>
      </c>
      <c r="P547">
        <v>0</v>
      </c>
      <c r="Q547">
        <v>236.0078</v>
      </c>
      <c r="R547">
        <v>138.3494</v>
      </c>
      <c r="S547">
        <v>54.642200000000003</v>
      </c>
      <c r="T547">
        <v>0</v>
      </c>
      <c r="U547">
        <v>2021</v>
      </c>
      <c r="V547">
        <v>9.6685216984733993E-2</v>
      </c>
      <c r="W547">
        <v>0</v>
      </c>
      <c r="X547">
        <v>0</v>
      </c>
      <c r="Y547">
        <v>0</v>
      </c>
      <c r="Z547">
        <v>0</v>
      </c>
      <c r="AA547">
        <v>0</v>
      </c>
      <c r="AB547">
        <v>0.14121407875334599</v>
      </c>
      <c r="AC547">
        <v>0</v>
      </c>
      <c r="AD547">
        <v>0</v>
      </c>
      <c r="AE547">
        <v>0</v>
      </c>
      <c r="AF547">
        <v>0</v>
      </c>
      <c r="AG547">
        <v>0</v>
      </c>
      <c r="AH547">
        <v>0</v>
      </c>
      <c r="AI547">
        <v>97.72</v>
      </c>
      <c r="AK547" s="106">
        <v>71568</v>
      </c>
    </row>
    <row r="548" spans="1:37" x14ac:dyDescent="0.25">
      <c r="A548" t="s">
        <v>745</v>
      </c>
      <c r="B548">
        <v>510</v>
      </c>
      <c r="C548">
        <v>1226.18600399611</v>
      </c>
      <c r="D548">
        <v>2018</v>
      </c>
      <c r="E548">
        <v>7748.7290000000003</v>
      </c>
      <c r="F548">
        <v>34.878</v>
      </c>
      <c r="G548">
        <v>0</v>
      </c>
      <c r="H548">
        <v>267.39800000000002</v>
      </c>
      <c r="I548">
        <v>4387.6523999999999</v>
      </c>
      <c r="J548">
        <v>1019.6002</v>
      </c>
      <c r="K548">
        <v>4.6504000000000003</v>
      </c>
      <c r="L548">
        <v>2034.55</v>
      </c>
      <c r="N548">
        <v>0</v>
      </c>
      <c r="O548">
        <v>3690.0924</v>
      </c>
      <c r="P548">
        <v>1638.1034</v>
      </c>
      <c r="Q548">
        <v>1471.8516</v>
      </c>
      <c r="R548">
        <v>827.77120000000002</v>
      </c>
      <c r="S548">
        <v>120.9104</v>
      </c>
      <c r="T548">
        <v>0</v>
      </c>
      <c r="U548">
        <v>2021</v>
      </c>
      <c r="V548">
        <v>0.60683026899828696</v>
      </c>
      <c r="W548">
        <v>0</v>
      </c>
      <c r="X548">
        <v>0</v>
      </c>
      <c r="Y548">
        <v>0</v>
      </c>
      <c r="Z548">
        <v>0</v>
      </c>
      <c r="AA548">
        <v>35.890993940000001</v>
      </c>
      <c r="AB548">
        <v>4.5988439733523103</v>
      </c>
      <c r="AC548">
        <v>0</v>
      </c>
      <c r="AD548">
        <v>0</v>
      </c>
      <c r="AE548">
        <v>0</v>
      </c>
      <c r="AF548">
        <v>0</v>
      </c>
      <c r="AG548">
        <v>0</v>
      </c>
      <c r="AH548">
        <v>0</v>
      </c>
      <c r="AI548">
        <v>586.34</v>
      </c>
      <c r="AK548" s="106">
        <v>71570</v>
      </c>
    </row>
    <row r="549" spans="1:37" x14ac:dyDescent="0.25">
      <c r="A549" t="s">
        <v>746</v>
      </c>
      <c r="B549">
        <v>438</v>
      </c>
      <c r="C549">
        <v>2306.48524049253</v>
      </c>
      <c r="D549">
        <v>2018</v>
      </c>
      <c r="E549">
        <v>36464.949000000001</v>
      </c>
      <c r="F549">
        <v>0</v>
      </c>
      <c r="G549">
        <v>0</v>
      </c>
      <c r="H549">
        <v>231.35740000000001</v>
      </c>
      <c r="I549">
        <v>3125.0688</v>
      </c>
      <c r="J549">
        <v>1839.2331999999999</v>
      </c>
      <c r="K549">
        <v>0</v>
      </c>
      <c r="L549">
        <v>31269.2896</v>
      </c>
      <c r="N549">
        <v>0</v>
      </c>
      <c r="O549">
        <v>33692.148000000001</v>
      </c>
      <c r="P549">
        <v>0</v>
      </c>
      <c r="Q549">
        <v>1542.7701999999999</v>
      </c>
      <c r="R549">
        <v>1153.2991999999999</v>
      </c>
      <c r="S549">
        <v>76.7316</v>
      </c>
      <c r="T549">
        <v>0</v>
      </c>
      <c r="U549">
        <v>2021</v>
      </c>
      <c r="V549">
        <v>7.6109097002126598</v>
      </c>
      <c r="W549">
        <v>0</v>
      </c>
      <c r="X549">
        <v>0</v>
      </c>
      <c r="Y549">
        <v>0</v>
      </c>
      <c r="Z549">
        <v>0</v>
      </c>
      <c r="AA549">
        <v>101.0049939</v>
      </c>
      <c r="AB549">
        <v>5.7476131316580696</v>
      </c>
      <c r="AC549">
        <v>0</v>
      </c>
      <c r="AD549">
        <v>0</v>
      </c>
      <c r="AE549">
        <v>0</v>
      </c>
      <c r="AF549">
        <v>0</v>
      </c>
      <c r="AG549">
        <v>0</v>
      </c>
      <c r="AH549">
        <v>0</v>
      </c>
      <c r="AI549">
        <v>815.75</v>
      </c>
      <c r="AK549" s="106">
        <v>71571</v>
      </c>
    </row>
    <row r="550" spans="1:37" x14ac:dyDescent="0.25">
      <c r="A550" t="s">
        <v>747</v>
      </c>
      <c r="B550">
        <v>234</v>
      </c>
      <c r="C550">
        <v>415.53342649870302</v>
      </c>
      <c r="D550">
        <v>2018</v>
      </c>
      <c r="E550">
        <v>4008.6448</v>
      </c>
      <c r="F550">
        <v>0</v>
      </c>
      <c r="G550">
        <v>0</v>
      </c>
      <c r="H550">
        <v>38.3658</v>
      </c>
      <c r="I550">
        <v>1447.4369999999999</v>
      </c>
      <c r="J550">
        <v>337.154</v>
      </c>
      <c r="K550">
        <v>0</v>
      </c>
      <c r="L550">
        <v>2185.6880000000001</v>
      </c>
      <c r="N550">
        <v>0</v>
      </c>
      <c r="O550">
        <v>2741.4108000000001</v>
      </c>
      <c r="P550">
        <v>90.6828</v>
      </c>
      <c r="Q550">
        <v>658.03160000000003</v>
      </c>
      <c r="R550">
        <v>497.59280000000001</v>
      </c>
      <c r="S550">
        <v>20.9268</v>
      </c>
      <c r="T550">
        <v>0</v>
      </c>
      <c r="U550">
        <v>2021</v>
      </c>
      <c r="V550">
        <v>0.34908765922898999</v>
      </c>
      <c r="W550">
        <v>0</v>
      </c>
      <c r="X550">
        <v>0</v>
      </c>
      <c r="Y550">
        <v>0</v>
      </c>
      <c r="Z550">
        <v>0</v>
      </c>
      <c r="AA550">
        <v>3.9878882149999999</v>
      </c>
      <c r="AB550">
        <v>2.56624292561709</v>
      </c>
      <c r="AC550">
        <v>0</v>
      </c>
      <c r="AD550">
        <v>0</v>
      </c>
      <c r="AE550">
        <v>0</v>
      </c>
      <c r="AF550">
        <v>0</v>
      </c>
      <c r="AG550">
        <v>0</v>
      </c>
      <c r="AH550">
        <v>0</v>
      </c>
      <c r="AI550">
        <v>352.8</v>
      </c>
      <c r="AK550" s="106">
        <v>71572</v>
      </c>
    </row>
    <row r="551" spans="1:37" x14ac:dyDescent="0.25">
      <c r="A551" t="s">
        <v>748</v>
      </c>
      <c r="B551">
        <v>192</v>
      </c>
      <c r="C551">
        <v>1085.57217399653</v>
      </c>
      <c r="D551">
        <v>2018</v>
      </c>
      <c r="E551">
        <v>6117.6012000000001</v>
      </c>
      <c r="F551">
        <v>0</v>
      </c>
      <c r="G551">
        <v>0</v>
      </c>
      <c r="H551">
        <v>53.479599999999998</v>
      </c>
      <c r="I551">
        <v>1460.2256</v>
      </c>
      <c r="J551">
        <v>665.00720000000001</v>
      </c>
      <c r="K551">
        <v>0</v>
      </c>
      <c r="L551">
        <v>3938.8888000000002</v>
      </c>
      <c r="N551">
        <v>0</v>
      </c>
      <c r="O551">
        <v>4889.8955999999998</v>
      </c>
      <c r="P551">
        <v>0</v>
      </c>
      <c r="Q551">
        <v>621.99099999999999</v>
      </c>
      <c r="R551">
        <v>554.56020000000001</v>
      </c>
      <c r="S551">
        <v>51.154400000000003</v>
      </c>
      <c r="T551">
        <v>0</v>
      </c>
      <c r="U551">
        <v>2021</v>
      </c>
      <c r="V551">
        <v>0.40856801980580398</v>
      </c>
      <c r="W551">
        <v>0</v>
      </c>
      <c r="X551">
        <v>0</v>
      </c>
      <c r="Y551">
        <v>0</v>
      </c>
      <c r="Z551">
        <v>0</v>
      </c>
      <c r="AA551">
        <v>136.09944110000001</v>
      </c>
      <c r="AB551">
        <v>0.51982689821280403</v>
      </c>
      <c r="AC551">
        <v>0</v>
      </c>
      <c r="AD551">
        <v>0</v>
      </c>
      <c r="AE551">
        <v>0</v>
      </c>
      <c r="AF551">
        <v>0</v>
      </c>
      <c r="AG551">
        <v>0</v>
      </c>
      <c r="AH551">
        <v>0</v>
      </c>
      <c r="AI551">
        <v>393.38</v>
      </c>
      <c r="AK551" s="106">
        <v>71573</v>
      </c>
    </row>
    <row r="552" spans="1:37" x14ac:dyDescent="0.25">
      <c r="A552" t="s">
        <v>749</v>
      </c>
      <c r="B552">
        <v>814</v>
      </c>
      <c r="C552">
        <v>1991.5674079934699</v>
      </c>
      <c r="D552">
        <v>2018</v>
      </c>
      <c r="E552">
        <v>14425.540800000001</v>
      </c>
      <c r="F552">
        <v>284.83699999999999</v>
      </c>
      <c r="G552">
        <v>0</v>
      </c>
      <c r="H552">
        <v>658.03160000000003</v>
      </c>
      <c r="I552">
        <v>6743.08</v>
      </c>
      <c r="J552">
        <v>1340.4777999999999</v>
      </c>
      <c r="K552">
        <v>0</v>
      </c>
      <c r="L552">
        <v>5399.1144000000004</v>
      </c>
      <c r="N552">
        <v>0</v>
      </c>
      <c r="O552">
        <v>7928.9319999999998</v>
      </c>
      <c r="P552">
        <v>2412.395</v>
      </c>
      <c r="Q552">
        <v>2706.5328</v>
      </c>
      <c r="R552">
        <v>1355.5916</v>
      </c>
      <c r="S552">
        <v>23.251999999999999</v>
      </c>
      <c r="T552">
        <v>0</v>
      </c>
      <c r="U552">
        <v>2021</v>
      </c>
      <c r="V552">
        <v>0.99292201389829404</v>
      </c>
      <c r="W552">
        <v>0</v>
      </c>
      <c r="X552">
        <v>0</v>
      </c>
      <c r="Y552">
        <v>0</v>
      </c>
      <c r="Z552">
        <v>0</v>
      </c>
      <c r="AA552">
        <v>29.814</v>
      </c>
      <c r="AB552">
        <v>23.800860300939998</v>
      </c>
      <c r="AC552">
        <v>0</v>
      </c>
      <c r="AD552">
        <v>0</v>
      </c>
      <c r="AE552">
        <v>0</v>
      </c>
      <c r="AF552">
        <v>0</v>
      </c>
      <c r="AG552">
        <v>0</v>
      </c>
      <c r="AH552">
        <v>0</v>
      </c>
      <c r="AI552">
        <v>958.19</v>
      </c>
      <c r="AK552" s="106">
        <v>71574</v>
      </c>
    </row>
    <row r="553" spans="1:37" x14ac:dyDescent="0.25">
      <c r="A553" t="s">
        <v>750</v>
      </c>
      <c r="B553">
        <v>279</v>
      </c>
      <c r="C553">
        <v>562.768446498206</v>
      </c>
      <c r="D553">
        <v>2018</v>
      </c>
      <c r="E553">
        <v>89765.508600000001</v>
      </c>
      <c r="F553">
        <v>246.47120000000001</v>
      </c>
      <c r="G553">
        <v>0</v>
      </c>
      <c r="H553">
        <v>40.691000000000003</v>
      </c>
      <c r="I553">
        <v>2228.7042000000001</v>
      </c>
      <c r="J553">
        <v>379.00760000000002</v>
      </c>
      <c r="K553">
        <v>1856.6722</v>
      </c>
      <c r="L553">
        <v>85013.962400000004</v>
      </c>
      <c r="N553">
        <v>0</v>
      </c>
      <c r="O553">
        <v>85818.481599999999</v>
      </c>
      <c r="P553">
        <v>0</v>
      </c>
      <c r="Q553">
        <v>2951.8413999999998</v>
      </c>
      <c r="R553">
        <v>945.19380000000001</v>
      </c>
      <c r="S553">
        <v>51.154400000000003</v>
      </c>
      <c r="T553">
        <v>0</v>
      </c>
      <c r="U553">
        <v>2021</v>
      </c>
      <c r="V553">
        <v>0.71946663463010596</v>
      </c>
      <c r="W553">
        <v>0</v>
      </c>
      <c r="X553">
        <v>0</v>
      </c>
      <c r="Y553">
        <v>0</v>
      </c>
      <c r="Z553">
        <v>0</v>
      </c>
      <c r="AA553">
        <v>15.95155286</v>
      </c>
      <c r="AB553">
        <v>3.2707799327317999</v>
      </c>
      <c r="AC553">
        <v>0</v>
      </c>
      <c r="AD553">
        <v>0</v>
      </c>
      <c r="AE553">
        <v>0</v>
      </c>
      <c r="AF553">
        <v>0</v>
      </c>
      <c r="AG553">
        <v>0</v>
      </c>
      <c r="AH553">
        <v>0</v>
      </c>
      <c r="AI553">
        <v>552.39</v>
      </c>
      <c r="AK553" s="106">
        <v>71576</v>
      </c>
    </row>
    <row r="554" spans="1:37" x14ac:dyDescent="0.25">
      <c r="A554" t="s">
        <v>751</v>
      </c>
      <c r="B554">
        <v>223</v>
      </c>
      <c r="C554">
        <v>895.56672699720298</v>
      </c>
      <c r="D554">
        <v>2018</v>
      </c>
      <c r="E554">
        <v>3988.8806</v>
      </c>
      <c r="F554">
        <v>0</v>
      </c>
      <c r="G554">
        <v>0</v>
      </c>
      <c r="H554">
        <v>51.154400000000003</v>
      </c>
      <c r="I554">
        <v>1378.8435999999999</v>
      </c>
      <c r="J554">
        <v>413.88560000000001</v>
      </c>
      <c r="K554">
        <v>0</v>
      </c>
      <c r="L554">
        <v>2144.9969999999998</v>
      </c>
      <c r="N554">
        <v>0</v>
      </c>
      <c r="O554">
        <v>2751.8742000000002</v>
      </c>
      <c r="P554">
        <v>0</v>
      </c>
      <c r="Q554">
        <v>753.36479999999995</v>
      </c>
      <c r="R554">
        <v>480.15379999999999</v>
      </c>
      <c r="S554">
        <v>3.4878</v>
      </c>
      <c r="T554">
        <v>0</v>
      </c>
      <c r="U554">
        <v>2021</v>
      </c>
      <c r="V554">
        <v>0.36635816637124002</v>
      </c>
      <c r="W554">
        <v>0</v>
      </c>
      <c r="X554">
        <v>0</v>
      </c>
      <c r="Y554">
        <v>0</v>
      </c>
      <c r="Z554">
        <v>0</v>
      </c>
      <c r="AA554">
        <v>27.915217510000002</v>
      </c>
      <c r="AB554">
        <v>2.28038398202085</v>
      </c>
      <c r="AC554">
        <v>0</v>
      </c>
      <c r="AD554">
        <v>0</v>
      </c>
      <c r="AE554">
        <v>0</v>
      </c>
      <c r="AF554">
        <v>0</v>
      </c>
      <c r="AG554">
        <v>0</v>
      </c>
      <c r="AH554">
        <v>0</v>
      </c>
      <c r="AI554">
        <v>339.55</v>
      </c>
      <c r="AK554" s="106">
        <v>71577</v>
      </c>
    </row>
    <row r="555" spans="1:37" x14ac:dyDescent="0.25">
      <c r="A555" t="s">
        <v>752</v>
      </c>
      <c r="B555">
        <v>309</v>
      </c>
      <c r="C555">
        <v>1542.5054584951999</v>
      </c>
      <c r="D555">
        <v>2018</v>
      </c>
      <c r="E555">
        <v>17816.845000000001</v>
      </c>
      <c r="F555">
        <v>25.577200000000001</v>
      </c>
      <c r="G555">
        <v>0</v>
      </c>
      <c r="H555">
        <v>231.35740000000001</v>
      </c>
      <c r="I555">
        <v>1672.9813999999999</v>
      </c>
      <c r="J555">
        <v>1106.7952</v>
      </c>
      <c r="K555">
        <v>0</v>
      </c>
      <c r="L555">
        <v>14780.1338</v>
      </c>
      <c r="N555">
        <v>0</v>
      </c>
      <c r="O555">
        <v>16056.668600000001</v>
      </c>
      <c r="P555">
        <v>0</v>
      </c>
      <c r="Q555">
        <v>812.65740000000005</v>
      </c>
      <c r="R555">
        <v>631.29179999999997</v>
      </c>
      <c r="S555">
        <v>316.22719999999998</v>
      </c>
      <c r="T555">
        <v>0</v>
      </c>
      <c r="U555">
        <v>2021</v>
      </c>
      <c r="V555">
        <v>0.49466247113468598</v>
      </c>
      <c r="W555">
        <v>0</v>
      </c>
      <c r="X555">
        <v>0</v>
      </c>
      <c r="Y555">
        <v>0</v>
      </c>
      <c r="Z555">
        <v>0</v>
      </c>
      <c r="AA555">
        <v>81.975999999999999</v>
      </c>
      <c r="AB555">
        <v>16.8093582170447</v>
      </c>
      <c r="AC555">
        <v>0</v>
      </c>
      <c r="AD555">
        <v>0</v>
      </c>
      <c r="AE555">
        <v>0</v>
      </c>
      <c r="AF555">
        <v>0</v>
      </c>
      <c r="AG555">
        <v>0</v>
      </c>
      <c r="AH555">
        <v>0</v>
      </c>
      <c r="AI555">
        <v>448.04</v>
      </c>
      <c r="AK555" s="106">
        <v>71578</v>
      </c>
    </row>
    <row r="556" spans="1:37" x14ac:dyDescent="0.25">
      <c r="A556" t="s">
        <v>753</v>
      </c>
      <c r="B556">
        <v>169</v>
      </c>
      <c r="C556">
        <v>1559.7939964950699</v>
      </c>
      <c r="D556">
        <v>2018</v>
      </c>
      <c r="E556">
        <v>17529.682799999999</v>
      </c>
      <c r="F556">
        <v>540.60900000000004</v>
      </c>
      <c r="G556">
        <v>0</v>
      </c>
      <c r="H556">
        <v>160.43879999999999</v>
      </c>
      <c r="I556">
        <v>1178.8764000000001</v>
      </c>
      <c r="J556">
        <v>1461.3882000000001</v>
      </c>
      <c r="K556">
        <v>0</v>
      </c>
      <c r="L556">
        <v>14188.3704</v>
      </c>
      <c r="N556">
        <v>0</v>
      </c>
      <c r="O556">
        <v>16261.2862</v>
      </c>
      <c r="P556">
        <v>0</v>
      </c>
      <c r="Q556">
        <v>760.34040000000005</v>
      </c>
      <c r="R556">
        <v>441.78800000000001</v>
      </c>
      <c r="S556">
        <v>66.268199999999993</v>
      </c>
      <c r="T556">
        <v>0</v>
      </c>
      <c r="U556">
        <v>2021</v>
      </c>
      <c r="V556">
        <v>0.31150591493772001</v>
      </c>
      <c r="W556">
        <v>0</v>
      </c>
      <c r="X556">
        <v>0</v>
      </c>
      <c r="Y556">
        <v>0</v>
      </c>
      <c r="Z556">
        <v>0</v>
      </c>
      <c r="AA556">
        <v>207.53988820000001</v>
      </c>
      <c r="AB556">
        <v>3.7806899755459602</v>
      </c>
      <c r="AC556">
        <v>0</v>
      </c>
      <c r="AD556">
        <v>0</v>
      </c>
      <c r="AE556">
        <v>0</v>
      </c>
      <c r="AF556">
        <v>0</v>
      </c>
      <c r="AG556">
        <v>0</v>
      </c>
      <c r="AH556">
        <v>0</v>
      </c>
      <c r="AI556">
        <v>313.05</v>
      </c>
      <c r="AK556" s="106">
        <v>71579</v>
      </c>
    </row>
    <row r="557" spans="1:37" x14ac:dyDescent="0.25">
      <c r="A557" t="s">
        <v>754</v>
      </c>
      <c r="B557">
        <v>429</v>
      </c>
      <c r="C557">
        <v>565.97892649809103</v>
      </c>
      <c r="D557">
        <v>2018</v>
      </c>
      <c r="E557">
        <v>6665.1858000000002</v>
      </c>
      <c r="F557">
        <v>186.01599999999999</v>
      </c>
      <c r="G557">
        <v>0</v>
      </c>
      <c r="H557">
        <v>415.04820000000001</v>
      </c>
      <c r="I557">
        <v>3500.5886</v>
      </c>
      <c r="J557">
        <v>431.32459999999998</v>
      </c>
      <c r="K557">
        <v>0</v>
      </c>
      <c r="L557">
        <v>2132.2084</v>
      </c>
      <c r="N557">
        <v>0</v>
      </c>
      <c r="O557">
        <v>3369.2148000000002</v>
      </c>
      <c r="P557">
        <v>768.47860000000003</v>
      </c>
      <c r="Q557">
        <v>1489.2906</v>
      </c>
      <c r="R557">
        <v>961.47019999999998</v>
      </c>
      <c r="S557">
        <v>76.7316</v>
      </c>
      <c r="T557">
        <v>0</v>
      </c>
      <c r="U557">
        <v>2021</v>
      </c>
      <c r="V557">
        <v>0.68769342512051901</v>
      </c>
      <c r="W557">
        <v>0</v>
      </c>
      <c r="X557">
        <v>0</v>
      </c>
      <c r="Y557">
        <v>0</v>
      </c>
      <c r="Z557">
        <v>0</v>
      </c>
      <c r="AA557">
        <v>19.939441080000002</v>
      </c>
      <c r="AB557">
        <v>5.1974545021945104</v>
      </c>
      <c r="AC557">
        <v>0</v>
      </c>
      <c r="AD557">
        <v>0</v>
      </c>
      <c r="AE557">
        <v>0</v>
      </c>
      <c r="AF557">
        <v>0</v>
      </c>
      <c r="AG557">
        <v>0</v>
      </c>
      <c r="AH557">
        <v>0</v>
      </c>
      <c r="AI557">
        <v>697.32</v>
      </c>
      <c r="AK557" s="106">
        <v>71580</v>
      </c>
    </row>
    <row r="558" spans="1:37" x14ac:dyDescent="0.25">
      <c r="A558" t="s">
        <v>755</v>
      </c>
      <c r="B558">
        <v>251</v>
      </c>
      <c r="C558">
        <v>1651.9937214946699</v>
      </c>
      <c r="D558">
        <v>2018</v>
      </c>
      <c r="E558">
        <v>7448.7781999999997</v>
      </c>
      <c r="F558">
        <v>156.95099999999999</v>
      </c>
      <c r="G558">
        <v>0</v>
      </c>
      <c r="H558">
        <v>1848.5340000000001</v>
      </c>
      <c r="I558">
        <v>2194.9888000000001</v>
      </c>
      <c r="J558">
        <v>1435.8109999999999</v>
      </c>
      <c r="K558">
        <v>0</v>
      </c>
      <c r="L558">
        <v>1812.4934000000001</v>
      </c>
      <c r="N558">
        <v>0</v>
      </c>
      <c r="O558">
        <v>3720.32</v>
      </c>
      <c r="P558">
        <v>487.12939999999998</v>
      </c>
      <c r="Q558">
        <v>2561.2078000000001</v>
      </c>
      <c r="R558">
        <v>553.39760000000001</v>
      </c>
      <c r="S558">
        <v>126.7234</v>
      </c>
      <c r="T558">
        <v>0</v>
      </c>
      <c r="U558">
        <v>2021</v>
      </c>
      <c r="V558">
        <v>0.392731710631463</v>
      </c>
      <c r="W558">
        <v>0</v>
      </c>
      <c r="X558">
        <v>0</v>
      </c>
      <c r="Y558">
        <v>0</v>
      </c>
      <c r="Z558">
        <v>0</v>
      </c>
      <c r="AA558">
        <v>3.9878882149999999</v>
      </c>
      <c r="AB558">
        <v>2.7754057402111401</v>
      </c>
      <c r="AC558">
        <v>0</v>
      </c>
      <c r="AD558">
        <v>0</v>
      </c>
      <c r="AE558">
        <v>0</v>
      </c>
      <c r="AF558">
        <v>0</v>
      </c>
      <c r="AG558">
        <v>0</v>
      </c>
      <c r="AH558">
        <v>0</v>
      </c>
      <c r="AI558">
        <v>391.72</v>
      </c>
      <c r="AK558" s="106">
        <v>71581</v>
      </c>
    </row>
    <row r="559" spans="1:37" x14ac:dyDescent="0.25">
      <c r="A559" t="s">
        <v>756</v>
      </c>
      <c r="B559">
        <v>651</v>
      </c>
      <c r="C559">
        <v>3607.8465674884901</v>
      </c>
      <c r="D559">
        <v>2018</v>
      </c>
      <c r="E559">
        <v>21180.246800000001</v>
      </c>
      <c r="F559">
        <v>58.13</v>
      </c>
      <c r="G559">
        <v>0</v>
      </c>
      <c r="H559">
        <v>379.00760000000002</v>
      </c>
      <c r="I559">
        <v>5666.5123999999996</v>
      </c>
      <c r="J559">
        <v>1175.3886</v>
      </c>
      <c r="K559">
        <v>0</v>
      </c>
      <c r="L559">
        <v>13901.208199999999</v>
      </c>
      <c r="N559">
        <v>0</v>
      </c>
      <c r="O559">
        <v>16493.806199999999</v>
      </c>
      <c r="P559">
        <v>0</v>
      </c>
      <c r="Q559">
        <v>2813.4920000000002</v>
      </c>
      <c r="R559">
        <v>1848.5340000000001</v>
      </c>
      <c r="S559">
        <v>24.4146</v>
      </c>
      <c r="T559">
        <v>0</v>
      </c>
      <c r="U559">
        <v>2021</v>
      </c>
      <c r="V559">
        <v>1.35051605750214</v>
      </c>
      <c r="W559">
        <v>0</v>
      </c>
      <c r="X559">
        <v>0</v>
      </c>
      <c r="Y559">
        <v>0</v>
      </c>
      <c r="Z559">
        <v>0</v>
      </c>
      <c r="AA559">
        <v>62.691000000000003</v>
      </c>
      <c r="AB559">
        <v>21.039629930298101</v>
      </c>
      <c r="AC559">
        <v>0</v>
      </c>
      <c r="AD559">
        <v>0</v>
      </c>
      <c r="AE559">
        <v>0</v>
      </c>
      <c r="AF559">
        <v>0</v>
      </c>
      <c r="AG559">
        <v>0</v>
      </c>
      <c r="AH559">
        <v>0</v>
      </c>
      <c r="AI559">
        <v>1315.96</v>
      </c>
      <c r="AK559" s="106">
        <v>71582</v>
      </c>
    </row>
    <row r="560" spans="1:37" x14ac:dyDescent="0.25">
      <c r="A560" t="s">
        <v>757</v>
      </c>
      <c r="B560">
        <v>732</v>
      </c>
      <c r="C560">
        <v>443.620175498648</v>
      </c>
      <c r="D560">
        <v>2018</v>
      </c>
      <c r="E560">
        <v>72922.922399999996</v>
      </c>
      <c r="F560">
        <v>3769.1491999999998</v>
      </c>
      <c r="G560">
        <v>0</v>
      </c>
      <c r="H560">
        <v>3070.4265999999998</v>
      </c>
      <c r="I560">
        <v>6515.2103999999999</v>
      </c>
      <c r="J560">
        <v>1220.73</v>
      </c>
      <c r="K560">
        <v>1567.1848</v>
      </c>
      <c r="L560">
        <v>56780.221400000002</v>
      </c>
      <c r="N560">
        <v>0</v>
      </c>
      <c r="O560">
        <v>62224.677199999998</v>
      </c>
      <c r="P560">
        <v>3006.4836</v>
      </c>
      <c r="Q560">
        <v>6683.7874000000002</v>
      </c>
      <c r="R560">
        <v>955.65719999999999</v>
      </c>
      <c r="S560">
        <v>52.317</v>
      </c>
      <c r="T560">
        <v>0</v>
      </c>
      <c r="U560">
        <v>2021</v>
      </c>
      <c r="V560">
        <v>0.70960683600314001</v>
      </c>
      <c r="W560">
        <v>0</v>
      </c>
      <c r="X560">
        <v>0</v>
      </c>
      <c r="Y560">
        <v>0</v>
      </c>
      <c r="Z560">
        <v>0</v>
      </c>
      <c r="AA560">
        <v>27.885000000000002</v>
      </c>
      <c r="AB560">
        <v>13.9582777478278</v>
      </c>
      <c r="AC560">
        <v>0</v>
      </c>
      <c r="AD560">
        <v>0</v>
      </c>
      <c r="AE560">
        <v>0</v>
      </c>
      <c r="AF560">
        <v>0</v>
      </c>
      <c r="AG560">
        <v>0</v>
      </c>
      <c r="AH560">
        <v>0</v>
      </c>
      <c r="AI560">
        <v>681.58</v>
      </c>
      <c r="AK560" s="106">
        <v>71583</v>
      </c>
    </row>
    <row r="561" spans="1:37" x14ac:dyDescent="0.25">
      <c r="A561" t="s">
        <v>758</v>
      </c>
      <c r="B561">
        <v>1201</v>
      </c>
      <c r="C561">
        <v>1123.5858324963301</v>
      </c>
      <c r="D561">
        <v>2018</v>
      </c>
      <c r="E561">
        <v>57733.553399999997</v>
      </c>
      <c r="F561">
        <v>4980.5784000000003</v>
      </c>
      <c r="G561">
        <v>0</v>
      </c>
      <c r="H561">
        <v>1331.1769999999999</v>
      </c>
      <c r="I561">
        <v>10135.5468</v>
      </c>
      <c r="J561">
        <v>1868.2982</v>
      </c>
      <c r="K561">
        <v>0</v>
      </c>
      <c r="L561">
        <v>39417.953000000001</v>
      </c>
      <c r="N561">
        <v>0</v>
      </c>
      <c r="O561">
        <v>45551.830600000001</v>
      </c>
      <c r="P561">
        <v>4231.8639999999996</v>
      </c>
      <c r="Q561">
        <v>5917.634</v>
      </c>
      <c r="R561">
        <v>1906.664</v>
      </c>
      <c r="S561">
        <v>125.5608</v>
      </c>
      <c r="T561">
        <v>0</v>
      </c>
      <c r="U561">
        <v>2021</v>
      </c>
      <c r="V561">
        <v>2.1880800843447101</v>
      </c>
      <c r="W561">
        <v>0</v>
      </c>
      <c r="X561">
        <v>0</v>
      </c>
      <c r="Y561">
        <v>0</v>
      </c>
      <c r="Z561">
        <v>0</v>
      </c>
      <c r="AA561">
        <v>52.314</v>
      </c>
      <c r="AB561">
        <v>11.9875146451069</v>
      </c>
      <c r="AC561">
        <v>0</v>
      </c>
      <c r="AD561">
        <v>0</v>
      </c>
      <c r="AE561">
        <v>0</v>
      </c>
      <c r="AF561">
        <v>0</v>
      </c>
      <c r="AG561">
        <v>1050.5167200000001</v>
      </c>
      <c r="AH561">
        <v>0</v>
      </c>
      <c r="AI561">
        <v>1349.91</v>
      </c>
      <c r="AK561" s="106">
        <v>71584</v>
      </c>
    </row>
    <row r="562" spans="1:37" x14ac:dyDescent="0.25">
      <c r="A562" t="s">
        <v>759</v>
      </c>
      <c r="B562">
        <v>1369</v>
      </c>
      <c r="C562">
        <v>1272.9547304958601</v>
      </c>
      <c r="D562">
        <v>2018</v>
      </c>
      <c r="E562">
        <v>35868.535199999998</v>
      </c>
      <c r="F562">
        <v>16736.7896</v>
      </c>
      <c r="G562">
        <v>0</v>
      </c>
      <c r="H562">
        <v>1899.6884</v>
      </c>
      <c r="I562">
        <v>10078.579400000001</v>
      </c>
      <c r="J562">
        <v>483.64159999999998</v>
      </c>
      <c r="K562">
        <v>0</v>
      </c>
      <c r="L562">
        <v>6669.8361999999997</v>
      </c>
      <c r="N562">
        <v>0</v>
      </c>
      <c r="O562">
        <v>18477.201799999999</v>
      </c>
      <c r="P562">
        <v>9115.9465999999993</v>
      </c>
      <c r="Q562">
        <v>6109.4629999999997</v>
      </c>
      <c r="R562">
        <v>2129.8832000000002</v>
      </c>
      <c r="S562">
        <v>37.203200000000002</v>
      </c>
      <c r="T562">
        <v>0</v>
      </c>
      <c r="U562">
        <v>2021</v>
      </c>
      <c r="V562">
        <v>1.6476310035118999</v>
      </c>
      <c r="W562">
        <v>0</v>
      </c>
      <c r="X562">
        <v>0</v>
      </c>
      <c r="Y562">
        <v>0</v>
      </c>
      <c r="Z562">
        <v>0</v>
      </c>
      <c r="AA562">
        <v>351.67200000000003</v>
      </c>
      <c r="AB562">
        <v>16.023151214107099</v>
      </c>
      <c r="AC562">
        <v>0</v>
      </c>
      <c r="AD562">
        <v>0</v>
      </c>
      <c r="AE562">
        <v>0</v>
      </c>
      <c r="AF562">
        <v>0</v>
      </c>
      <c r="AG562">
        <v>0</v>
      </c>
      <c r="AH562">
        <v>0</v>
      </c>
      <c r="AI562">
        <v>1245.56</v>
      </c>
      <c r="AK562" s="106">
        <v>71585</v>
      </c>
    </row>
    <row r="563" spans="1:37" x14ac:dyDescent="0.25">
      <c r="A563" t="s">
        <v>760</v>
      </c>
      <c r="B563">
        <v>259</v>
      </c>
      <c r="C563">
        <v>2028.0312634935301</v>
      </c>
      <c r="D563">
        <v>2018</v>
      </c>
      <c r="E563">
        <v>12808.3642</v>
      </c>
      <c r="F563">
        <v>0</v>
      </c>
      <c r="G563">
        <v>0</v>
      </c>
      <c r="H563">
        <v>168.577</v>
      </c>
      <c r="I563">
        <v>1856.6722</v>
      </c>
      <c r="J563">
        <v>1556.7213999999999</v>
      </c>
      <c r="K563">
        <v>0</v>
      </c>
      <c r="L563">
        <v>9226.3935999999994</v>
      </c>
      <c r="N563">
        <v>0</v>
      </c>
      <c r="O563">
        <v>10995.870800000001</v>
      </c>
      <c r="P563">
        <v>0</v>
      </c>
      <c r="Q563">
        <v>1112.6081999999999</v>
      </c>
      <c r="R563">
        <v>625.47879999999998</v>
      </c>
      <c r="S563">
        <v>73.243799999999993</v>
      </c>
      <c r="T563">
        <v>0</v>
      </c>
      <c r="U563">
        <v>2021</v>
      </c>
      <c r="V563">
        <v>0.64693924260709001</v>
      </c>
      <c r="W563">
        <v>0</v>
      </c>
      <c r="X563">
        <v>0</v>
      </c>
      <c r="Y563">
        <v>0</v>
      </c>
      <c r="Z563">
        <v>0</v>
      </c>
      <c r="AA563">
        <v>149.31644109999999</v>
      </c>
      <c r="AB563">
        <v>5.4118307386230997</v>
      </c>
      <c r="AC563">
        <v>0</v>
      </c>
      <c r="AD563">
        <v>0</v>
      </c>
      <c r="AE563">
        <v>0</v>
      </c>
      <c r="AF563">
        <v>0</v>
      </c>
      <c r="AG563">
        <v>59.333238000000001</v>
      </c>
      <c r="AH563">
        <v>0</v>
      </c>
      <c r="AI563">
        <v>441.41</v>
      </c>
      <c r="AK563" s="106">
        <v>71586</v>
      </c>
    </row>
    <row r="564" spans="1:37" x14ac:dyDescent="0.25">
      <c r="A564" t="s">
        <v>761</v>
      </c>
      <c r="B564">
        <v>1099</v>
      </c>
      <c r="C564">
        <v>2130.3412274932198</v>
      </c>
      <c r="D564">
        <v>2018</v>
      </c>
      <c r="E564">
        <v>67627.279399999999</v>
      </c>
      <c r="F564">
        <v>2420.5331999999999</v>
      </c>
      <c r="G564">
        <v>0</v>
      </c>
      <c r="H564">
        <v>3609.873</v>
      </c>
      <c r="I564">
        <v>7933.5824000000002</v>
      </c>
      <c r="J564">
        <v>1219.5673999999999</v>
      </c>
      <c r="K564">
        <v>151.13800000000001</v>
      </c>
      <c r="L564">
        <v>52292.585400000004</v>
      </c>
      <c r="N564">
        <v>0</v>
      </c>
      <c r="O564">
        <v>56806.961199999998</v>
      </c>
      <c r="P564">
        <v>2964.63</v>
      </c>
      <c r="Q564">
        <v>5902.5201999999999</v>
      </c>
      <c r="R564">
        <v>1874.1112000000001</v>
      </c>
      <c r="S564">
        <v>80.219399999999993</v>
      </c>
      <c r="T564">
        <v>0</v>
      </c>
      <c r="U564">
        <v>2021</v>
      </c>
      <c r="V564">
        <v>1.4592521893022199</v>
      </c>
      <c r="W564">
        <v>0</v>
      </c>
      <c r="X564">
        <v>0</v>
      </c>
      <c r="Y564">
        <v>0</v>
      </c>
      <c r="Z564">
        <v>0</v>
      </c>
      <c r="AA564">
        <v>247.143</v>
      </c>
      <c r="AB564">
        <v>13.5717241820771</v>
      </c>
      <c r="AC564">
        <v>0</v>
      </c>
      <c r="AD564">
        <v>0</v>
      </c>
      <c r="AE564">
        <v>0</v>
      </c>
      <c r="AF564">
        <v>0</v>
      </c>
      <c r="AG564">
        <v>0</v>
      </c>
      <c r="AH564">
        <v>0</v>
      </c>
      <c r="AI564">
        <v>1332.52</v>
      </c>
      <c r="AK564" s="106">
        <v>71588</v>
      </c>
    </row>
    <row r="565" spans="1:37" x14ac:dyDescent="0.25">
      <c r="A565" t="s">
        <v>762</v>
      </c>
      <c r="B565">
        <v>418</v>
      </c>
      <c r="C565">
        <v>2816.3999649909001</v>
      </c>
      <c r="D565">
        <v>2018</v>
      </c>
      <c r="E565">
        <v>11015.635</v>
      </c>
      <c r="F565">
        <v>15.113799999999999</v>
      </c>
      <c r="G565">
        <v>0</v>
      </c>
      <c r="H565">
        <v>745.22659999999996</v>
      </c>
      <c r="I565">
        <v>3019.2721999999999</v>
      </c>
      <c r="J565">
        <v>1719.4854</v>
      </c>
      <c r="K565">
        <v>0</v>
      </c>
      <c r="L565">
        <v>5516.5370000000003</v>
      </c>
      <c r="N565">
        <v>0</v>
      </c>
      <c r="O565">
        <v>7831.2736000000004</v>
      </c>
      <c r="P565">
        <v>0</v>
      </c>
      <c r="Q565">
        <v>2031.0622000000001</v>
      </c>
      <c r="R565">
        <v>1018.4376</v>
      </c>
      <c r="S565">
        <v>134.86160000000001</v>
      </c>
      <c r="T565">
        <v>0</v>
      </c>
      <c r="U565">
        <v>2021</v>
      </c>
      <c r="V565">
        <v>0.73054336163075095</v>
      </c>
      <c r="W565">
        <v>0</v>
      </c>
      <c r="X565">
        <v>0</v>
      </c>
      <c r="Y565">
        <v>0</v>
      </c>
      <c r="Z565">
        <v>0</v>
      </c>
      <c r="AA565">
        <v>31.903105719999999</v>
      </c>
      <c r="AB565">
        <v>4.0728808772560097</v>
      </c>
      <c r="AC565">
        <v>0</v>
      </c>
      <c r="AD565">
        <v>0</v>
      </c>
      <c r="AE565">
        <v>0</v>
      </c>
      <c r="AF565">
        <v>0</v>
      </c>
      <c r="AG565">
        <v>0</v>
      </c>
      <c r="AH565">
        <v>0</v>
      </c>
      <c r="AI565">
        <v>721.33</v>
      </c>
      <c r="AK565" s="106">
        <v>71589</v>
      </c>
    </row>
    <row r="566" spans="1:37" x14ac:dyDescent="0.25">
      <c r="A566" t="s">
        <v>763</v>
      </c>
      <c r="B566">
        <v>644</v>
      </c>
      <c r="C566">
        <v>2157.2983314930898</v>
      </c>
      <c r="D566">
        <v>2018</v>
      </c>
      <c r="E566">
        <v>46705.129800000002</v>
      </c>
      <c r="F566">
        <v>70.918599999999998</v>
      </c>
      <c r="G566">
        <v>0</v>
      </c>
      <c r="H566">
        <v>398.77179999999998</v>
      </c>
      <c r="I566">
        <v>4402.7662</v>
      </c>
      <c r="J566">
        <v>2360.078</v>
      </c>
      <c r="K566">
        <v>1466.0386000000001</v>
      </c>
      <c r="L566">
        <v>38006.556600000004</v>
      </c>
      <c r="N566">
        <v>0</v>
      </c>
      <c r="O566">
        <v>42539.534</v>
      </c>
      <c r="P566">
        <v>0</v>
      </c>
      <c r="Q566">
        <v>2686.7685999999999</v>
      </c>
      <c r="R566">
        <v>1328.8517999999999</v>
      </c>
      <c r="S566">
        <v>149.97540000000001</v>
      </c>
      <c r="T566">
        <v>0</v>
      </c>
      <c r="U566">
        <v>2021</v>
      </c>
      <c r="V566">
        <v>0.96173887160990701</v>
      </c>
      <c r="W566">
        <v>0</v>
      </c>
      <c r="X566">
        <v>0</v>
      </c>
      <c r="Y566">
        <v>0</v>
      </c>
      <c r="Z566">
        <v>0</v>
      </c>
      <c r="AA566">
        <v>83.355999999999995</v>
      </c>
      <c r="AB566">
        <v>10.930495726957901</v>
      </c>
      <c r="AC566">
        <v>0</v>
      </c>
      <c r="AD566">
        <v>0</v>
      </c>
      <c r="AE566">
        <v>0</v>
      </c>
      <c r="AF566">
        <v>0</v>
      </c>
      <c r="AG566">
        <v>0</v>
      </c>
      <c r="AH566">
        <v>0</v>
      </c>
      <c r="AI566">
        <v>942.46</v>
      </c>
      <c r="AK566" s="106">
        <v>71590</v>
      </c>
    </row>
    <row r="567" spans="1:37" x14ac:dyDescent="0.25">
      <c r="A567" t="s">
        <v>764</v>
      </c>
      <c r="B567">
        <v>512</v>
      </c>
      <c r="C567">
        <v>391.005875498725</v>
      </c>
      <c r="D567">
        <v>2018</v>
      </c>
      <c r="E567">
        <v>42768.566200000001</v>
      </c>
      <c r="F567">
        <v>259.25979999999998</v>
      </c>
      <c r="G567">
        <v>0</v>
      </c>
      <c r="H567">
        <v>1552.0709999999999</v>
      </c>
      <c r="I567">
        <v>3969.1163999999999</v>
      </c>
      <c r="J567">
        <v>231.35740000000001</v>
      </c>
      <c r="K567">
        <v>1490.4531999999999</v>
      </c>
      <c r="L567">
        <v>35266.308400000002</v>
      </c>
      <c r="N567">
        <v>0</v>
      </c>
      <c r="O567">
        <v>36183.599800000004</v>
      </c>
      <c r="P567">
        <v>1523.0060000000001</v>
      </c>
      <c r="Q567">
        <v>4423.6930000000002</v>
      </c>
      <c r="R567">
        <v>627.80399999999997</v>
      </c>
      <c r="S567">
        <v>11.625999999999999</v>
      </c>
      <c r="T567">
        <v>0</v>
      </c>
      <c r="U567">
        <v>2021</v>
      </c>
      <c r="V567">
        <v>0.46428626284865099</v>
      </c>
      <c r="W567">
        <v>0</v>
      </c>
      <c r="X567">
        <v>0</v>
      </c>
      <c r="Y567">
        <v>0</v>
      </c>
      <c r="Z567">
        <v>0</v>
      </c>
      <c r="AA567">
        <v>27.915217510000002</v>
      </c>
      <c r="AB567">
        <v>9.3932107762849206</v>
      </c>
      <c r="AC567">
        <v>0</v>
      </c>
      <c r="AD567">
        <v>0</v>
      </c>
      <c r="AE567">
        <v>0</v>
      </c>
      <c r="AF567">
        <v>0</v>
      </c>
      <c r="AG567">
        <v>0</v>
      </c>
      <c r="AH567">
        <v>0</v>
      </c>
      <c r="AI567">
        <v>443.9</v>
      </c>
      <c r="AK567" s="106">
        <v>71591</v>
      </c>
    </row>
    <row r="568" spans="1:37" x14ac:dyDescent="0.25">
      <c r="A568" t="s">
        <v>73</v>
      </c>
      <c r="B568">
        <v>977.06205673758905</v>
      </c>
      <c r="C568">
        <v>1524.4487942149999</v>
      </c>
      <c r="D568">
        <v>2018</v>
      </c>
      <c r="E568">
        <v>30105.108546453899</v>
      </c>
      <c r="F568">
        <v>6800.8554482269501</v>
      </c>
      <c r="G568">
        <v>0</v>
      </c>
      <c r="H568">
        <v>3793.1948187943299</v>
      </c>
      <c r="I568">
        <v>7695.5709702127597</v>
      </c>
      <c r="J568">
        <v>1129.96680744681</v>
      </c>
      <c r="K568">
        <v>400.37552836879399</v>
      </c>
      <c r="L568">
        <v>13197.270390780101</v>
      </c>
      <c r="N568">
        <v>485.11546347517702</v>
      </c>
      <c r="O568">
        <v>16106.598559574501</v>
      </c>
      <c r="P568">
        <v>7579.41403758866</v>
      </c>
      <c r="Q568">
        <v>7075.4269375886597</v>
      </c>
      <c r="R568">
        <v>1675.2901092198599</v>
      </c>
      <c r="S568">
        <v>93.980956028368794</v>
      </c>
      <c r="T568">
        <v>1.22872340425532E-4</v>
      </c>
      <c r="U568">
        <v>2021</v>
      </c>
      <c r="V568">
        <v>1.9474137341531801</v>
      </c>
      <c r="W568">
        <v>50.884184397163096</v>
      </c>
      <c r="X568">
        <v>85.810211737588702</v>
      </c>
      <c r="Y568">
        <v>0</v>
      </c>
      <c r="Z568">
        <v>10.1231813419733</v>
      </c>
      <c r="AA568">
        <v>164.51569502091201</v>
      </c>
      <c r="AB568">
        <v>16.765611319549102</v>
      </c>
      <c r="AC568">
        <v>70.665960992907799</v>
      </c>
      <c r="AD568">
        <v>1.59574468085106E-4</v>
      </c>
      <c r="AE568">
        <v>465.76160141844002</v>
      </c>
      <c r="AF568">
        <v>5.3191489361702096E-4</v>
      </c>
      <c r="AG568">
        <v>81.402737875531898</v>
      </c>
      <c r="AH568">
        <v>0</v>
      </c>
      <c r="AI568">
        <v>906.59221631205605</v>
      </c>
      <c r="AK568">
        <v>71000</v>
      </c>
    </row>
    <row r="569" spans="1:37" x14ac:dyDescent="0.25">
      <c r="A569" t="s">
        <v>765</v>
      </c>
      <c r="B569">
        <v>552185</v>
      </c>
      <c r="C569">
        <v>8597.8911993725796</v>
      </c>
      <c r="D569">
        <v>2018</v>
      </c>
      <c r="E569">
        <v>1601.7306000000001</v>
      </c>
      <c r="F569">
        <v>329.9228</v>
      </c>
      <c r="G569">
        <v>0</v>
      </c>
      <c r="H569">
        <v>184.0153</v>
      </c>
      <c r="I569">
        <v>373.3272</v>
      </c>
      <c r="J569">
        <v>54.816899999999997</v>
      </c>
      <c r="K569">
        <v>19.422999999999998</v>
      </c>
      <c r="L569">
        <v>640.22540000000004</v>
      </c>
      <c r="N569">
        <v>22.956</v>
      </c>
      <c r="O569">
        <v>699.00340000000006</v>
      </c>
      <c r="P569">
        <v>325.2482</v>
      </c>
      <c r="Q569">
        <v>319.00740000000002</v>
      </c>
      <c r="R569">
        <v>86.078900000000004</v>
      </c>
      <c r="S569">
        <v>6.9424000000000001</v>
      </c>
      <c r="T569">
        <v>4.4699999999999997E-2</v>
      </c>
      <c r="U569" s="107">
        <v>2020</v>
      </c>
      <c r="V569" s="109">
        <v>1098.3413460623899</v>
      </c>
      <c r="W569">
        <v>32430.725999999999</v>
      </c>
      <c r="X569">
        <v>38797.810769000003</v>
      </c>
      <c r="Y569">
        <v>0</v>
      </c>
      <c r="Z569">
        <v>3736.2782768729999</v>
      </c>
      <c r="AA569">
        <v>68486.432000005603</v>
      </c>
      <c r="AB569">
        <v>9455.8047842255</v>
      </c>
      <c r="AC569">
        <v>41902.853000000003</v>
      </c>
      <c r="AD569">
        <v>0.09</v>
      </c>
      <c r="AE569">
        <v>236162.48438000001</v>
      </c>
      <c r="AF569">
        <v>0.3</v>
      </c>
      <c r="AG569">
        <v>46417.416652799999</v>
      </c>
      <c r="AH569">
        <v>511318.01</v>
      </c>
      <c r="AI569">
        <v>0</v>
      </c>
      <c r="AJ569" s="109">
        <v>0</v>
      </c>
    </row>
    <row r="570" spans="1:37" x14ac:dyDescent="0.25">
      <c r="A570" t="s">
        <v>766</v>
      </c>
      <c r="B570">
        <v>2807807</v>
      </c>
      <c r="C570">
        <v>48122.021947572997</v>
      </c>
      <c r="D570">
        <v>2018</v>
      </c>
      <c r="E570">
        <v>7629.3391000000001</v>
      </c>
      <c r="F570">
        <v>1474.604</v>
      </c>
      <c r="G570">
        <v>105.19</v>
      </c>
      <c r="H570">
        <v>903.31920000000002</v>
      </c>
      <c r="I570">
        <v>1867.6564000000001</v>
      </c>
      <c r="J570">
        <v>274.0412</v>
      </c>
      <c r="K570">
        <v>72.109899999999996</v>
      </c>
      <c r="L570">
        <v>2932.4184</v>
      </c>
      <c r="N570">
        <v>97.065899277605993</v>
      </c>
      <c r="O570">
        <v>3319.4740999999999</v>
      </c>
      <c r="P570">
        <v>1315.1858999999999</v>
      </c>
      <c r="Q570">
        <v>1543.7401</v>
      </c>
      <c r="R570">
        <v>593.85199999999998</v>
      </c>
      <c r="S570">
        <v>112.7565</v>
      </c>
      <c r="T570">
        <v>30.831499999999998</v>
      </c>
      <c r="U570" s="107">
        <v>2020</v>
      </c>
      <c r="V570" s="109">
        <v>8706.2957336395993</v>
      </c>
      <c r="W570">
        <v>1977110.9879999999</v>
      </c>
      <c r="X570">
        <v>283223.85994499997</v>
      </c>
      <c r="Y570">
        <v>276346.82949999999</v>
      </c>
      <c r="Z570">
        <v>748762.51399999997</v>
      </c>
      <c r="AA570">
        <v>371616.02600000001</v>
      </c>
      <c r="AB570">
        <v>43408.750069750997</v>
      </c>
      <c r="AC570">
        <v>146717.48550000001</v>
      </c>
      <c r="AD570">
        <v>7.585</v>
      </c>
      <c r="AE570">
        <v>714079.99071799999</v>
      </c>
      <c r="AF570">
        <v>41.421999999999997</v>
      </c>
      <c r="AG570">
        <v>336129.29795550002</v>
      </c>
      <c r="AH570">
        <v>3485326.67</v>
      </c>
      <c r="AI570">
        <v>77919.952000000005</v>
      </c>
      <c r="AJ570" s="109">
        <v>0</v>
      </c>
    </row>
  </sheetData>
  <sheetProtection algorithmName="SHA-512" hashValue="pOhBhijNjZz/7VVWfPVOl48/KpziqN6bzNTX1aQQPxIFDopnIllpYp1xhs9ah+FNpRq+mKdi0/a4gMb9WX+yPQ==" saltValue="qSFadAtDcKnXxQB6nnB2YA==" spinCount="100000" sheet="1" objects="1" scenarios="1" selectLockedCells="1" selectUnlockedCells="1"/>
  <pageMargins left="0.7" right="0.7" top="0.75" bottom="0.75" header="0.51180555555555496" footer="0.51180555555555496"/>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Introduction</vt:lpstr>
      <vt:lpstr>Orientation TEPOS</vt:lpstr>
      <vt:lpstr>Résultats</vt:lpstr>
      <vt:lpstr>Données</vt:lpstr>
      <vt:lpstr>'Orientation TEPOS'!Zone_d_impression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Michel MAYA</cp:lastModifiedBy>
  <cp:revision>1</cp:revision>
  <cp:lastPrinted>2023-10-06T16:13:04Z</cp:lastPrinted>
  <dcterms:created xsi:type="dcterms:W3CDTF">2023-09-12T11:31:47Z</dcterms:created>
  <dcterms:modified xsi:type="dcterms:W3CDTF">2023-11-22T18:13:55Z</dcterms:modified>
  <dc:language>fr-FR</dc:language>
</cp:coreProperties>
</file>